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44" windowWidth="22932" windowHeight="11856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K55" i="1"/>
  <c r="E55"/>
  <c r="B55"/>
  <c r="K24"/>
  <c r="E24"/>
  <c r="B24"/>
  <c r="K23"/>
  <c r="E23"/>
  <c r="B23"/>
  <c r="B47"/>
  <c r="E47"/>
  <c r="K47"/>
  <c r="B48"/>
  <c r="E48"/>
  <c r="K48"/>
  <c r="B49"/>
  <c r="E49"/>
  <c r="K49"/>
  <c r="B50"/>
  <c r="E50"/>
  <c r="K50"/>
  <c r="B31"/>
  <c r="E31"/>
  <c r="K31"/>
  <c r="B32"/>
  <c r="E32"/>
  <c r="K32"/>
  <c r="B45"/>
  <c r="E45"/>
  <c r="K45"/>
  <c r="B46"/>
  <c r="E46"/>
  <c r="K46"/>
  <c r="K16"/>
  <c r="E16"/>
  <c r="B16"/>
  <c r="K15"/>
  <c r="E15"/>
  <c r="B15"/>
  <c r="B25"/>
  <c r="E25"/>
  <c r="K25"/>
  <c r="B26"/>
  <c r="E26"/>
  <c r="K26"/>
  <c r="K12"/>
  <c r="E12"/>
  <c r="B12"/>
  <c r="K11"/>
  <c r="E11"/>
  <c r="B11"/>
  <c r="K44"/>
  <c r="E44"/>
  <c r="B44"/>
  <c r="K43"/>
  <c r="E43"/>
  <c r="B43"/>
  <c r="K22"/>
  <c r="E22"/>
  <c r="B22"/>
  <c r="K21"/>
  <c r="E21"/>
  <c r="B21"/>
  <c r="M54"/>
  <c r="K54"/>
  <c r="E54"/>
  <c r="B54"/>
  <c r="M53"/>
  <c r="K53"/>
  <c r="E53"/>
  <c r="M52"/>
  <c r="K52"/>
  <c r="E52"/>
  <c r="B52"/>
  <c r="M51"/>
  <c r="K51"/>
  <c r="E51"/>
  <c r="M50"/>
  <c r="M49"/>
  <c r="M48"/>
  <c r="M47"/>
  <c r="M46"/>
  <c r="M45"/>
  <c r="M44"/>
  <c r="M43"/>
  <c r="M42"/>
  <c r="K42"/>
  <c r="E42"/>
  <c r="B42"/>
  <c r="M41"/>
  <c r="K41"/>
  <c r="E41"/>
  <c r="M40"/>
  <c r="K40"/>
  <c r="E40"/>
  <c r="B40"/>
  <c r="M39"/>
  <c r="K39"/>
  <c r="E39"/>
  <c r="M38"/>
  <c r="K38"/>
  <c r="E38"/>
  <c r="B38"/>
  <c r="M37"/>
  <c r="K37"/>
  <c r="E37"/>
  <c r="M36"/>
  <c r="K36"/>
  <c r="E36"/>
  <c r="B36"/>
  <c r="M35"/>
  <c r="K35"/>
  <c r="E35"/>
  <c r="M34"/>
  <c r="K34"/>
  <c r="E34"/>
  <c r="B34"/>
  <c r="M33"/>
  <c r="K33"/>
  <c r="E33"/>
  <c r="M32"/>
  <c r="M31"/>
  <c r="M30"/>
  <c r="K30"/>
  <c r="E30"/>
  <c r="B30"/>
  <c r="M29"/>
  <c r="K29"/>
  <c r="E29"/>
  <c r="M28"/>
  <c r="K28"/>
  <c r="E28"/>
  <c r="B28"/>
  <c r="M27"/>
  <c r="K27"/>
  <c r="E27"/>
  <c r="M26"/>
  <c r="M25"/>
  <c r="M24"/>
  <c r="M23"/>
  <c r="M22"/>
  <c r="M21"/>
  <c r="M20"/>
  <c r="K20"/>
  <c r="E20"/>
  <c r="B20"/>
  <c r="M19"/>
  <c r="K19"/>
  <c r="E19"/>
  <c r="B18"/>
  <c r="B14"/>
  <c r="M18"/>
  <c r="K18"/>
  <c r="E18"/>
  <c r="M17"/>
  <c r="K17"/>
  <c r="E17"/>
  <c r="M16"/>
  <c r="M15"/>
  <c r="M14"/>
  <c r="K14"/>
  <c r="E14"/>
  <c r="M13"/>
  <c r="K13"/>
  <c r="E13"/>
  <c r="M12"/>
  <c r="M11"/>
  <c r="M55"/>
  <c r="M10"/>
  <c r="L10"/>
  <c r="K10"/>
  <c r="J10"/>
  <c r="I10"/>
  <c r="H10"/>
  <c r="G10"/>
  <c r="F10"/>
  <c r="E10"/>
  <c r="D10"/>
  <c r="C10"/>
  <c r="B10"/>
  <c r="G9"/>
  <c r="F9"/>
  <c r="E9"/>
  <c r="D9"/>
  <c r="K8"/>
  <c r="J8"/>
  <c r="I8"/>
  <c r="F8"/>
  <c r="D8"/>
  <c r="M7"/>
  <c r="L7"/>
  <c r="I7"/>
  <c r="H7"/>
  <c r="D7"/>
  <c r="C7"/>
  <c r="L6"/>
  <c r="H6"/>
  <c r="C6"/>
  <c r="B6"/>
  <c r="A6"/>
</calcChain>
</file>

<file path=xl/sharedStrings.xml><?xml version="1.0" encoding="utf-8"?>
<sst xmlns="http://schemas.openxmlformats.org/spreadsheetml/2006/main" count="18" uniqueCount="18">
  <si>
    <t>СВЕДЕНИЯ
о поступлении средств в избирательные фонды кандидатов и расходовании этих средств
(на основании данных, предоставленных филиалами ПАО Сбербанк и другой кредитной организацией)</t>
  </si>
  <si>
    <t>В тыс. руб.</t>
  </si>
  <si>
    <t>1</t>
  </si>
  <si>
    <t/>
  </si>
  <si>
    <t xml:space="preserve">Выборы депутатов Юргинского городского Cовета народных депутатов              
</t>
  </si>
  <si>
    <t>Повелечко Александр Михайлович</t>
  </si>
  <si>
    <t>Солодова Алена Юрьевна</t>
  </si>
  <si>
    <t>Ильченко Нина Сергеевна</t>
  </si>
  <si>
    <t>Владимиров Владимир Валерьевич</t>
  </si>
  <si>
    <t>Калюк Татьяна Кирилловна</t>
  </si>
  <si>
    <t>Кожина Жанна Владимировна</t>
  </si>
  <si>
    <t>Козырев Владимир Владимирович</t>
  </si>
  <si>
    <t>Перминов Константин Викторович</t>
  </si>
  <si>
    <t>Пузанкевич Оксана Руслановна</t>
  </si>
  <si>
    <t>Свиридович Валентина Александровна</t>
  </si>
  <si>
    <t>Хацкалева Екатерина Андреевна</t>
  </si>
  <si>
    <t>Шнар Ольга Евгеньевна</t>
  </si>
  <si>
    <t>По состоянию на 04.09.2023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</si>
</sst>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4" borderId="2" xfId="0" applyNumberFormat="1" applyFont="1" applyFill="1" applyBorder="1" applyAlignment="1">
      <alignment horizontal="left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6"/>
  <sheetViews>
    <sheetView tabSelected="1" zoomScale="85" zoomScaleNormal="85" workbookViewId="0">
      <selection activeCell="F57" sqref="F57"/>
    </sheetView>
  </sheetViews>
  <sheetFormatPr defaultRowHeight="14.4"/>
  <cols>
    <col min="1" max="1" width="8" customWidth="1"/>
    <col min="2" max="2" width="32.109375" customWidth="1"/>
    <col min="3" max="4" width="15.109375" customWidth="1"/>
    <col min="5" max="5" width="12.21875" customWidth="1"/>
    <col min="6" max="6" width="15.109375" customWidth="1"/>
    <col min="7" max="7" width="5.5546875" customWidth="1"/>
    <col min="8" max="8" width="15.109375" customWidth="1"/>
    <col min="9" max="9" width="12.77734375" customWidth="1"/>
    <col min="10" max="10" width="15.109375" customWidth="1"/>
    <col min="11" max="11" width="12.21875" customWidth="1"/>
    <col min="12" max="12" width="15.109375" customWidth="1"/>
    <col min="13" max="13" width="20.88671875" customWidth="1"/>
    <col min="14" max="14" width="8.88671875" customWidth="1"/>
  </cols>
  <sheetData>
    <row r="1" spans="1:14" ht="145.80000000000001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4" ht="15.6" customHeight="1">
      <c r="A2" s="19" t="s">
        <v>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4" ht="15.6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4">
      <c r="M4" s="2" t="s">
        <v>17</v>
      </c>
    </row>
    <row r="5" spans="1:14">
      <c r="M5" s="2" t="s">
        <v>1</v>
      </c>
    </row>
    <row r="6" spans="1:14" ht="24" customHeight="1">
      <c r="A6" s="16" t="str">
        <f t="shared" ref="A6" si="0">"№
п/п"</f>
        <v>№
п/п</v>
      </c>
      <c r="B6" s="16" t="str">
        <f t="shared" ref="B6" si="1">"Фамилия, имя, отчество кандидата"</f>
        <v>Фамилия, имя, отчество кандидата</v>
      </c>
      <c r="C6" s="21" t="str">
        <f t="shared" ref="C6" si="2">"Поступило средств"</f>
        <v>Поступило средств</v>
      </c>
      <c r="D6" s="22"/>
      <c r="E6" s="22"/>
      <c r="F6" s="22"/>
      <c r="G6" s="23"/>
      <c r="H6" s="21" t="str">
        <f t="shared" ref="H6" si="3">"Израсходовано средств"</f>
        <v>Израсходовано средств</v>
      </c>
      <c r="I6" s="22"/>
      <c r="J6" s="22"/>
      <c r="K6" s="23"/>
      <c r="L6" s="21" t="str">
        <f t="shared" ref="L6" si="4">"Возвращено средств"</f>
        <v>Возвращено средств</v>
      </c>
      <c r="M6" s="23"/>
    </row>
    <row r="7" spans="1:14" ht="49.95" customHeight="1">
      <c r="A7" s="20"/>
      <c r="B7" s="20"/>
      <c r="C7" s="16" t="str">
        <f t="shared" ref="C7" si="5">"всего"</f>
        <v>всего</v>
      </c>
      <c r="D7" s="21" t="str">
        <f t="shared" ref="D7" si="6">"из них"</f>
        <v>из них</v>
      </c>
      <c r="E7" s="22"/>
      <c r="F7" s="22"/>
      <c r="G7" s="23"/>
      <c r="H7" s="16" t="str">
        <f t="shared" ref="H7" si="7">"всего"</f>
        <v>всего</v>
      </c>
      <c r="I7" s="21" t="str">
        <f t="shared" ref="I7" si="8">"из них финансовые операции по расходованию средств на сумму, превышающую 50 тыс. рублей"</f>
        <v>из них финансовые операции по расходованию средств на сумму, превышающую 50 тыс. рублей</v>
      </c>
      <c r="J7" s="22"/>
      <c r="K7" s="23"/>
      <c r="L7" s="16" t="str">
        <f t="shared" ref="L7" si="9">"сумма, тыс. руб."</f>
        <v>сумма, тыс. руб.</v>
      </c>
      <c r="M7" s="16" t="str">
        <f t="shared" ref="M7" si="10">"основание возврата"</f>
        <v>основание возврата</v>
      </c>
      <c r="N7" s="1"/>
    </row>
    <row r="8" spans="1:14" ht="70.05" customHeight="1">
      <c r="A8" s="20"/>
      <c r="B8" s="20"/>
      <c r="C8" s="20"/>
      <c r="D8" s="21" t="str">
        <f t="shared" ref="D8" si="11"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E8" s="23"/>
      <c r="F8" s="21" t="str">
        <f t="shared" ref="F8" si="12">"пожертвования от граждан на сумму, превышающую  20 тыс. рублей"</f>
        <v>пожертвования от граждан на сумму, превышающую  20 тыс. рублей</v>
      </c>
      <c r="G8" s="23"/>
      <c r="H8" s="20"/>
      <c r="I8" s="16" t="str">
        <f t="shared" ref="I8" si="13">"дата операции"</f>
        <v>дата операции</v>
      </c>
      <c r="J8" s="16" t="str">
        <f t="shared" ref="J8" si="14">"сумма, тыс. руб."</f>
        <v>сумма, тыс. руб.</v>
      </c>
      <c r="K8" s="16" t="str">
        <f t="shared" ref="K8" si="15">"назначение платежа"</f>
        <v>назначение платежа</v>
      </c>
      <c r="L8" s="20"/>
      <c r="M8" s="20"/>
      <c r="N8" s="1"/>
    </row>
    <row r="9" spans="1:14" ht="57.6" customHeight="1">
      <c r="A9" s="17"/>
      <c r="B9" s="17"/>
      <c r="C9" s="17"/>
      <c r="D9" s="3" t="str">
        <f>"сумма, тыс. руб."</f>
        <v>сумма, тыс. руб.</v>
      </c>
      <c r="E9" s="3" t="str">
        <f>"наименование юридического лица"</f>
        <v>наименование юридического лица</v>
      </c>
      <c r="F9" s="3" t="str">
        <f>"сумма, тыс. руб."</f>
        <v>сумма, тыс. руб.</v>
      </c>
      <c r="G9" s="3" t="str">
        <f>"кол-во граждан"</f>
        <v>кол-во граждан</v>
      </c>
      <c r="H9" s="17"/>
      <c r="I9" s="17"/>
      <c r="J9" s="17"/>
      <c r="K9" s="17"/>
      <c r="L9" s="17"/>
      <c r="M9" s="17"/>
      <c r="N9" s="1"/>
    </row>
    <row r="10" spans="1:14">
      <c r="A10" s="5" t="s">
        <v>2</v>
      </c>
      <c r="B10" s="3" t="str">
        <f>"2"</f>
        <v>2</v>
      </c>
      <c r="C10" s="3" t="str">
        <f>"3"</f>
        <v>3</v>
      </c>
      <c r="D10" s="3" t="str">
        <f>"4"</f>
        <v>4</v>
      </c>
      <c r="E10" s="3" t="str">
        <f>"5"</f>
        <v>5</v>
      </c>
      <c r="F10" s="3" t="str">
        <f>"6"</f>
        <v>6</v>
      </c>
      <c r="G10" s="3" t="str">
        <f>"7"</f>
        <v>7</v>
      </c>
      <c r="H10" s="3" t="str">
        <f>"8"</f>
        <v>8</v>
      </c>
      <c r="I10" s="3" t="str">
        <f>"9"</f>
        <v>9</v>
      </c>
      <c r="J10" s="3" t="str">
        <f>"10"</f>
        <v>10</v>
      </c>
      <c r="K10" s="3" t="str">
        <f>"11"</f>
        <v>11</v>
      </c>
      <c r="L10" s="3" t="str">
        <f>"12"</f>
        <v>12</v>
      </c>
      <c r="M10" s="3" t="str">
        <f>"13"</f>
        <v>13</v>
      </c>
      <c r="N10" s="1"/>
    </row>
    <row r="11" spans="1:14">
      <c r="A11" s="6">
        <v>1</v>
      </c>
      <c r="B11" s="7" t="str">
        <f>"Бабуков Константин Валерьевич"</f>
        <v>Бабуков Константин Валерьевич</v>
      </c>
      <c r="C11" s="8">
        <v>2</v>
      </c>
      <c r="D11" s="8"/>
      <c r="E11" s="7" t="str">
        <f>""</f>
        <v/>
      </c>
      <c r="F11" s="8"/>
      <c r="G11" s="9"/>
      <c r="H11" s="8">
        <v>2</v>
      </c>
      <c r="I11" s="10"/>
      <c r="J11" s="8"/>
      <c r="K11" s="7" t="str">
        <f>""</f>
        <v/>
      </c>
      <c r="L11" s="8"/>
      <c r="M11" s="7" t="str">
        <f>""</f>
        <v/>
      </c>
      <c r="N11" s="4"/>
    </row>
    <row r="12" spans="1:14">
      <c r="A12" s="5"/>
      <c r="B12" s="11" t="str">
        <f>"Итого по кандидату"</f>
        <v>Итого по кандидату</v>
      </c>
      <c r="C12" s="12">
        <v>2</v>
      </c>
      <c r="D12" s="12">
        <v>0</v>
      </c>
      <c r="E12" s="11" t="str">
        <f>""</f>
        <v/>
      </c>
      <c r="F12" s="12">
        <v>0</v>
      </c>
      <c r="G12" s="13"/>
      <c r="H12" s="12">
        <v>2</v>
      </c>
      <c r="I12" s="14"/>
      <c r="J12" s="12">
        <v>0</v>
      </c>
      <c r="K12" s="11" t="str">
        <f>""</f>
        <v/>
      </c>
      <c r="L12" s="12">
        <v>0</v>
      </c>
      <c r="M12" s="11" t="str">
        <f>""</f>
        <v/>
      </c>
      <c r="N12" s="4"/>
    </row>
    <row r="13" spans="1:14">
      <c r="A13" s="6">
        <v>2</v>
      </c>
      <c r="B13" s="15" t="s">
        <v>8</v>
      </c>
      <c r="C13" s="8">
        <v>0</v>
      </c>
      <c r="D13" s="8"/>
      <c r="E13" s="7" t="str">
        <f>""</f>
        <v/>
      </c>
      <c r="F13" s="8"/>
      <c r="G13" s="9"/>
      <c r="H13" s="8">
        <v>0</v>
      </c>
      <c r="I13" s="10"/>
      <c r="J13" s="8"/>
      <c r="K13" s="7" t="str">
        <f>""</f>
        <v/>
      </c>
      <c r="L13" s="8"/>
      <c r="M13" s="7" t="str">
        <f>""</f>
        <v/>
      </c>
      <c r="N13" s="4"/>
    </row>
    <row r="14" spans="1:14">
      <c r="A14" s="5"/>
      <c r="B14" s="11" t="str">
        <f>"Итого по кандидату"</f>
        <v>Итого по кандидату</v>
      </c>
      <c r="C14" s="12">
        <v>0</v>
      </c>
      <c r="D14" s="12">
        <v>0</v>
      </c>
      <c r="E14" s="11" t="str">
        <f>""</f>
        <v/>
      </c>
      <c r="F14" s="12">
        <v>0</v>
      </c>
      <c r="G14" s="13"/>
      <c r="H14" s="12">
        <v>0</v>
      </c>
      <c r="I14" s="14"/>
      <c r="J14" s="12">
        <v>0</v>
      </c>
      <c r="K14" s="11" t="str">
        <f>""</f>
        <v/>
      </c>
      <c r="L14" s="12">
        <v>0</v>
      </c>
      <c r="M14" s="11" t="str">
        <f>""</f>
        <v/>
      </c>
      <c r="N14" s="4"/>
    </row>
    <row r="15" spans="1:14">
      <c r="A15" s="6">
        <v>3</v>
      </c>
      <c r="B15" s="7" t="str">
        <f>"Владимирова Екатерина Юрьевна"</f>
        <v>Владимирова Екатерина Юрьевна</v>
      </c>
      <c r="C15" s="8">
        <v>8.61</v>
      </c>
      <c r="D15" s="8"/>
      <c r="E15" s="7" t="str">
        <f>""</f>
        <v/>
      </c>
      <c r="F15" s="8"/>
      <c r="G15" s="9"/>
      <c r="H15" s="8">
        <v>8.61</v>
      </c>
      <c r="I15" s="10"/>
      <c r="J15" s="8"/>
      <c r="K15" s="7" t="str">
        <f>""</f>
        <v/>
      </c>
      <c r="L15" s="8"/>
      <c r="M15" s="7" t="str">
        <f>""</f>
        <v/>
      </c>
      <c r="N15" s="4"/>
    </row>
    <row r="16" spans="1:14">
      <c r="A16" s="5"/>
      <c r="B16" s="11" t="str">
        <f>"Итого по кандидату"</f>
        <v>Итого по кандидату</v>
      </c>
      <c r="C16" s="12">
        <v>8.61</v>
      </c>
      <c r="D16" s="12">
        <v>0</v>
      </c>
      <c r="E16" s="11" t="str">
        <f>""</f>
        <v/>
      </c>
      <c r="F16" s="12">
        <v>0</v>
      </c>
      <c r="G16" s="13"/>
      <c r="H16" s="12">
        <v>8.61</v>
      </c>
      <c r="I16" s="14"/>
      <c r="J16" s="12">
        <v>0</v>
      </c>
      <c r="K16" s="11" t="str">
        <f>""</f>
        <v/>
      </c>
      <c r="L16" s="12">
        <v>0</v>
      </c>
      <c r="M16" s="11" t="str">
        <f>""</f>
        <v/>
      </c>
      <c r="N16" s="4"/>
    </row>
    <row r="17" spans="1:14">
      <c r="A17" s="6">
        <v>4</v>
      </c>
      <c r="B17" s="15" t="s">
        <v>7</v>
      </c>
      <c r="C17" s="8">
        <v>0</v>
      </c>
      <c r="D17" s="8"/>
      <c r="E17" s="7" t="str">
        <f>""</f>
        <v/>
      </c>
      <c r="F17" s="8"/>
      <c r="G17" s="9"/>
      <c r="H17" s="8">
        <v>0</v>
      </c>
      <c r="I17" s="10"/>
      <c r="J17" s="8"/>
      <c r="K17" s="7" t="str">
        <f>""</f>
        <v/>
      </c>
      <c r="L17" s="8"/>
      <c r="M17" s="7" t="str">
        <f>""</f>
        <v/>
      </c>
      <c r="N17" s="4"/>
    </row>
    <row r="18" spans="1:14">
      <c r="A18" s="5"/>
      <c r="B18" s="11" t="str">
        <f>"Итого по кандидату"</f>
        <v>Итого по кандидату</v>
      </c>
      <c r="C18" s="12">
        <v>0</v>
      </c>
      <c r="D18" s="12">
        <v>0</v>
      </c>
      <c r="E18" s="11" t="str">
        <f>""</f>
        <v/>
      </c>
      <c r="F18" s="12">
        <v>0</v>
      </c>
      <c r="G18" s="13"/>
      <c r="H18" s="12">
        <v>0</v>
      </c>
      <c r="I18" s="14"/>
      <c r="J18" s="12">
        <v>0</v>
      </c>
      <c r="K18" s="11" t="str">
        <f>""</f>
        <v/>
      </c>
      <c r="L18" s="12">
        <v>0</v>
      </c>
      <c r="M18" s="11" t="str">
        <f>""</f>
        <v/>
      </c>
      <c r="N18" s="4"/>
    </row>
    <row r="19" spans="1:14">
      <c r="A19" s="6">
        <v>5</v>
      </c>
      <c r="B19" s="15" t="s">
        <v>9</v>
      </c>
      <c r="C19" s="8">
        <v>0</v>
      </c>
      <c r="D19" s="8"/>
      <c r="E19" s="7" t="str">
        <f>""</f>
        <v/>
      </c>
      <c r="F19" s="8"/>
      <c r="G19" s="9"/>
      <c r="H19" s="8">
        <v>0</v>
      </c>
      <c r="I19" s="10"/>
      <c r="J19" s="8"/>
      <c r="K19" s="7" t="str">
        <f>""</f>
        <v/>
      </c>
      <c r="L19" s="8"/>
      <c r="M19" s="7" t="str">
        <f>""</f>
        <v/>
      </c>
      <c r="N19" s="4"/>
    </row>
    <row r="20" spans="1:14">
      <c r="A20" s="5"/>
      <c r="B20" s="11" t="str">
        <f t="shared" ref="B20" si="16">"Итого по кандидату"</f>
        <v>Итого по кандидату</v>
      </c>
      <c r="C20" s="12">
        <v>0</v>
      </c>
      <c r="D20" s="12">
        <v>0</v>
      </c>
      <c r="E20" s="11" t="str">
        <f>""</f>
        <v/>
      </c>
      <c r="F20" s="12">
        <v>0</v>
      </c>
      <c r="G20" s="13"/>
      <c r="H20" s="12">
        <v>0</v>
      </c>
      <c r="I20" s="14"/>
      <c r="J20" s="12">
        <v>0</v>
      </c>
      <c r="K20" s="11" t="str">
        <f>""</f>
        <v/>
      </c>
      <c r="L20" s="12">
        <v>0</v>
      </c>
      <c r="M20" s="11" t="str">
        <f>""</f>
        <v/>
      </c>
      <c r="N20" s="4"/>
    </row>
    <row r="21" spans="1:14">
      <c r="A21" s="6">
        <v>6</v>
      </c>
      <c r="B21" s="7" t="str">
        <f>"Карпова Лариса Юрьевна"</f>
        <v>Карпова Лариса Юрьевна</v>
      </c>
      <c r="C21" s="8">
        <v>5.01</v>
      </c>
      <c r="D21" s="8"/>
      <c r="E21" s="7" t="str">
        <f>""</f>
        <v/>
      </c>
      <c r="F21" s="8"/>
      <c r="G21" s="9"/>
      <c r="H21" s="8">
        <v>5.01</v>
      </c>
      <c r="I21" s="10"/>
      <c r="J21" s="8"/>
      <c r="K21" s="7" t="str">
        <f>""</f>
        <v/>
      </c>
      <c r="L21" s="8"/>
      <c r="M21" s="7" t="str">
        <f>""</f>
        <v/>
      </c>
      <c r="N21" s="4"/>
    </row>
    <row r="22" spans="1:14">
      <c r="A22" s="5"/>
      <c r="B22" s="11" t="str">
        <f>"Итого по кандидату"</f>
        <v>Итого по кандидату</v>
      </c>
      <c r="C22" s="12">
        <v>5.01</v>
      </c>
      <c r="D22" s="12">
        <v>0</v>
      </c>
      <c r="E22" s="11" t="str">
        <f>""</f>
        <v/>
      </c>
      <c r="F22" s="12">
        <v>0</v>
      </c>
      <c r="G22" s="13"/>
      <c r="H22" s="12">
        <v>5.01</v>
      </c>
      <c r="I22" s="14"/>
      <c r="J22" s="12">
        <v>0</v>
      </c>
      <c r="K22" s="11" t="str">
        <f>""</f>
        <v/>
      </c>
      <c r="L22" s="12">
        <v>0</v>
      </c>
      <c r="M22" s="11" t="str">
        <f>""</f>
        <v/>
      </c>
      <c r="N22" s="4"/>
    </row>
    <row r="23" spans="1:14">
      <c r="A23" s="6">
        <v>7</v>
      </c>
      <c r="B23" s="7" t="str">
        <f>"Кильмухаметов Марат Камильевич"</f>
        <v>Кильмухаметов Марат Камильевич</v>
      </c>
      <c r="C23" s="8">
        <v>4</v>
      </c>
      <c r="D23" s="8"/>
      <c r="E23" s="7" t="str">
        <f>""</f>
        <v/>
      </c>
      <c r="F23" s="8"/>
      <c r="G23" s="9"/>
      <c r="H23" s="8">
        <v>4</v>
      </c>
      <c r="I23" s="10"/>
      <c r="J23" s="8"/>
      <c r="K23" s="7" t="str">
        <f>""</f>
        <v/>
      </c>
      <c r="L23" s="8"/>
      <c r="M23" s="7" t="str">
        <f>""</f>
        <v/>
      </c>
      <c r="N23" s="4"/>
    </row>
    <row r="24" spans="1:14">
      <c r="A24" s="5"/>
      <c r="B24" s="11" t="str">
        <f>"Итого по кандидату"</f>
        <v>Итого по кандидату</v>
      </c>
      <c r="C24" s="12">
        <v>4</v>
      </c>
      <c r="D24" s="12">
        <v>0</v>
      </c>
      <c r="E24" s="11" t="str">
        <f>""</f>
        <v/>
      </c>
      <c r="F24" s="12">
        <v>0</v>
      </c>
      <c r="G24" s="13"/>
      <c r="H24" s="12">
        <v>4</v>
      </c>
      <c r="I24" s="14"/>
      <c r="J24" s="12">
        <v>0</v>
      </c>
      <c r="K24" s="11" t="str">
        <f>""</f>
        <v/>
      </c>
      <c r="L24" s="12">
        <v>0</v>
      </c>
      <c r="M24" s="11" t="str">
        <f>""</f>
        <v/>
      </c>
      <c r="N24" s="4"/>
    </row>
    <row r="25" spans="1:14">
      <c r="A25" s="6">
        <v>8</v>
      </c>
      <c r="B25" s="7" t="str">
        <f>"Ковалева Валентина Феликсовна"</f>
        <v>Ковалева Валентина Феликсовна</v>
      </c>
      <c r="C25" s="8">
        <v>2</v>
      </c>
      <c r="D25" s="8"/>
      <c r="E25" s="7" t="str">
        <f>""</f>
        <v/>
      </c>
      <c r="F25" s="8"/>
      <c r="G25" s="9"/>
      <c r="H25" s="8">
        <v>2</v>
      </c>
      <c r="I25" s="10"/>
      <c r="J25" s="8"/>
      <c r="K25" s="7" t="str">
        <f>""</f>
        <v/>
      </c>
      <c r="L25" s="8"/>
      <c r="M25" s="7" t="str">
        <f>""</f>
        <v/>
      </c>
      <c r="N25" s="4"/>
    </row>
    <row r="26" spans="1:14">
      <c r="A26" s="5"/>
      <c r="B26" s="11" t="str">
        <f>"Итого по кандидату"</f>
        <v>Итого по кандидату</v>
      </c>
      <c r="C26" s="12">
        <v>2</v>
      </c>
      <c r="D26" s="12">
        <v>0</v>
      </c>
      <c r="E26" s="11" t="str">
        <f>""</f>
        <v/>
      </c>
      <c r="F26" s="12">
        <v>0</v>
      </c>
      <c r="G26" s="13"/>
      <c r="H26" s="12">
        <v>2</v>
      </c>
      <c r="I26" s="14"/>
      <c r="J26" s="12">
        <v>0</v>
      </c>
      <c r="K26" s="11" t="str">
        <f>""</f>
        <v/>
      </c>
      <c r="L26" s="12">
        <v>0</v>
      </c>
      <c r="M26" s="11" t="str">
        <f>""</f>
        <v/>
      </c>
      <c r="N26" s="4"/>
    </row>
    <row r="27" spans="1:14">
      <c r="A27" s="6">
        <v>9</v>
      </c>
      <c r="B27" s="15" t="s">
        <v>10</v>
      </c>
      <c r="C27" s="8">
        <v>0</v>
      </c>
      <c r="D27" s="8"/>
      <c r="E27" s="7" t="str">
        <f>""</f>
        <v/>
      </c>
      <c r="F27" s="8"/>
      <c r="G27" s="9"/>
      <c r="H27" s="8">
        <v>0</v>
      </c>
      <c r="I27" s="10"/>
      <c r="J27" s="8"/>
      <c r="K27" s="7" t="str">
        <f>""</f>
        <v/>
      </c>
      <c r="L27" s="8"/>
      <c r="M27" s="7" t="str">
        <f>""</f>
        <v/>
      </c>
      <c r="N27" s="4"/>
    </row>
    <row r="28" spans="1:14">
      <c r="A28" s="5"/>
      <c r="B28" s="11" t="str">
        <f t="shared" ref="B28" si="17">"Итого по кандидату"</f>
        <v>Итого по кандидату</v>
      </c>
      <c r="C28" s="12">
        <v>0</v>
      </c>
      <c r="D28" s="12">
        <v>0</v>
      </c>
      <c r="E28" s="11" t="str">
        <f>""</f>
        <v/>
      </c>
      <c r="F28" s="12">
        <v>0</v>
      </c>
      <c r="G28" s="13"/>
      <c r="H28" s="12">
        <v>0</v>
      </c>
      <c r="I28" s="14"/>
      <c r="J28" s="12">
        <v>0</v>
      </c>
      <c r="K28" s="11" t="str">
        <f>""</f>
        <v/>
      </c>
      <c r="L28" s="12">
        <v>0</v>
      </c>
      <c r="M28" s="11" t="str">
        <f>""</f>
        <v/>
      </c>
      <c r="N28" s="4"/>
    </row>
    <row r="29" spans="1:14">
      <c r="A29" s="6">
        <v>10</v>
      </c>
      <c r="B29" s="15" t="s">
        <v>11</v>
      </c>
      <c r="C29" s="8">
        <v>0</v>
      </c>
      <c r="D29" s="8"/>
      <c r="E29" s="7" t="str">
        <f>""</f>
        <v/>
      </c>
      <c r="F29" s="8"/>
      <c r="G29" s="9"/>
      <c r="H29" s="8">
        <v>0</v>
      </c>
      <c r="I29" s="10"/>
      <c r="J29" s="8"/>
      <c r="K29" s="7" t="str">
        <f>""</f>
        <v/>
      </c>
      <c r="L29" s="8"/>
      <c r="M29" s="7" t="str">
        <f>""</f>
        <v/>
      </c>
      <c r="N29" s="4"/>
    </row>
    <row r="30" spans="1:14">
      <c r="A30" s="5"/>
      <c r="B30" s="11" t="str">
        <f t="shared" ref="B30" si="18">"Итого по кандидату"</f>
        <v>Итого по кандидату</v>
      </c>
      <c r="C30" s="12">
        <v>0</v>
      </c>
      <c r="D30" s="12">
        <v>0</v>
      </c>
      <c r="E30" s="11" t="str">
        <f>""</f>
        <v/>
      </c>
      <c r="F30" s="12">
        <v>0</v>
      </c>
      <c r="G30" s="13"/>
      <c r="H30" s="12">
        <v>0</v>
      </c>
      <c r="I30" s="14"/>
      <c r="J30" s="12">
        <v>0</v>
      </c>
      <c r="K30" s="11" t="str">
        <f>""</f>
        <v/>
      </c>
      <c r="L30" s="12">
        <v>0</v>
      </c>
      <c r="M30" s="11" t="str">
        <f>""</f>
        <v/>
      </c>
      <c r="N30" s="4"/>
    </row>
    <row r="31" spans="1:14">
      <c r="A31" s="6">
        <v>11</v>
      </c>
      <c r="B31" s="7" t="str">
        <f>"Литовкина Светлана Владимировна"</f>
        <v>Литовкина Светлана Владимировна</v>
      </c>
      <c r="C31" s="8">
        <v>2</v>
      </c>
      <c r="D31" s="8"/>
      <c r="E31" s="7" t="str">
        <f>""</f>
        <v/>
      </c>
      <c r="F31" s="8"/>
      <c r="G31" s="9"/>
      <c r="H31" s="8">
        <v>2</v>
      </c>
      <c r="I31" s="10"/>
      <c r="J31" s="8"/>
      <c r="K31" s="7" t="str">
        <f>""</f>
        <v/>
      </c>
      <c r="L31" s="8"/>
      <c r="M31" s="7" t="str">
        <f>""</f>
        <v/>
      </c>
      <c r="N31" s="4"/>
    </row>
    <row r="32" spans="1:14">
      <c r="A32" s="5"/>
      <c r="B32" s="11" t="str">
        <f>"Итого по кандидату"</f>
        <v>Итого по кандидату</v>
      </c>
      <c r="C32" s="12">
        <v>2</v>
      </c>
      <c r="D32" s="12">
        <v>0</v>
      </c>
      <c r="E32" s="11" t="str">
        <f>""</f>
        <v/>
      </c>
      <c r="F32" s="12">
        <v>0</v>
      </c>
      <c r="G32" s="13"/>
      <c r="H32" s="12">
        <v>2</v>
      </c>
      <c r="I32" s="14"/>
      <c r="J32" s="12">
        <v>0</v>
      </c>
      <c r="K32" s="11" t="str">
        <f>""</f>
        <v/>
      </c>
      <c r="L32" s="12">
        <v>0</v>
      </c>
      <c r="M32" s="11" t="str">
        <f>""</f>
        <v/>
      </c>
      <c r="N32" s="4"/>
    </row>
    <row r="33" spans="1:14">
      <c r="A33" s="6">
        <v>12</v>
      </c>
      <c r="B33" s="15" t="s">
        <v>12</v>
      </c>
      <c r="C33" s="8">
        <v>0</v>
      </c>
      <c r="D33" s="8"/>
      <c r="E33" s="7" t="str">
        <f>""</f>
        <v/>
      </c>
      <c r="F33" s="8"/>
      <c r="G33" s="9"/>
      <c r="H33" s="8">
        <v>0</v>
      </c>
      <c r="I33" s="10"/>
      <c r="J33" s="8"/>
      <c r="K33" s="7" t="str">
        <f>""</f>
        <v/>
      </c>
      <c r="L33" s="8"/>
      <c r="M33" s="7" t="str">
        <f>""</f>
        <v/>
      </c>
      <c r="N33" s="4"/>
    </row>
    <row r="34" spans="1:14">
      <c r="A34" s="5"/>
      <c r="B34" s="11" t="str">
        <f t="shared" ref="B34" si="19">"Итого по кандидату"</f>
        <v>Итого по кандидату</v>
      </c>
      <c r="C34" s="12">
        <v>0</v>
      </c>
      <c r="D34" s="12">
        <v>0</v>
      </c>
      <c r="E34" s="11" t="str">
        <f>""</f>
        <v/>
      </c>
      <c r="F34" s="12">
        <v>0</v>
      </c>
      <c r="G34" s="13"/>
      <c r="H34" s="12">
        <v>0</v>
      </c>
      <c r="I34" s="14"/>
      <c r="J34" s="12">
        <v>0</v>
      </c>
      <c r="K34" s="11" t="str">
        <f>""</f>
        <v/>
      </c>
      <c r="L34" s="12">
        <v>0</v>
      </c>
      <c r="M34" s="11" t="str">
        <f>""</f>
        <v/>
      </c>
      <c r="N34" s="4"/>
    </row>
    <row r="35" spans="1:14">
      <c r="A35" s="6">
        <v>13</v>
      </c>
      <c r="B35" s="7" t="s">
        <v>5</v>
      </c>
      <c r="C35" s="8">
        <v>0</v>
      </c>
      <c r="D35" s="8"/>
      <c r="E35" s="7" t="str">
        <f>""</f>
        <v/>
      </c>
      <c r="F35" s="8"/>
      <c r="G35" s="9"/>
      <c r="H35" s="8">
        <v>0</v>
      </c>
      <c r="I35" s="10"/>
      <c r="J35" s="8"/>
      <c r="K35" s="7" t="str">
        <f>""</f>
        <v/>
      </c>
      <c r="L35" s="8"/>
      <c r="M35" s="7" t="str">
        <f>""</f>
        <v/>
      </c>
      <c r="N35" s="4"/>
    </row>
    <row r="36" spans="1:14">
      <c r="A36" s="5"/>
      <c r="B36" s="11" t="str">
        <f t="shared" ref="B36" si="20">"Итого по кандидату"</f>
        <v>Итого по кандидату</v>
      </c>
      <c r="C36" s="12">
        <v>0</v>
      </c>
      <c r="D36" s="12">
        <v>0</v>
      </c>
      <c r="E36" s="11" t="str">
        <f>""</f>
        <v/>
      </c>
      <c r="F36" s="12">
        <v>0</v>
      </c>
      <c r="G36" s="13"/>
      <c r="H36" s="12">
        <v>0</v>
      </c>
      <c r="I36" s="14"/>
      <c r="J36" s="12">
        <v>0</v>
      </c>
      <c r="K36" s="11" t="str">
        <f>""</f>
        <v/>
      </c>
      <c r="L36" s="12">
        <v>0</v>
      </c>
      <c r="M36" s="11" t="str">
        <f>""</f>
        <v/>
      </c>
      <c r="N36" s="4"/>
    </row>
    <row r="37" spans="1:14">
      <c r="A37" s="6">
        <v>14</v>
      </c>
      <c r="B37" s="15" t="s">
        <v>13</v>
      </c>
      <c r="C37" s="8">
        <v>0</v>
      </c>
      <c r="D37" s="8"/>
      <c r="E37" s="7" t="str">
        <f>""</f>
        <v/>
      </c>
      <c r="F37" s="8"/>
      <c r="G37" s="9"/>
      <c r="H37" s="8">
        <v>0</v>
      </c>
      <c r="I37" s="10"/>
      <c r="J37" s="8"/>
      <c r="K37" s="7" t="str">
        <f>""</f>
        <v/>
      </c>
      <c r="L37" s="8"/>
      <c r="M37" s="7" t="str">
        <f>""</f>
        <v/>
      </c>
      <c r="N37" s="4"/>
    </row>
    <row r="38" spans="1:14">
      <c r="A38" s="5"/>
      <c r="B38" s="11" t="str">
        <f t="shared" ref="B38" si="21">"Итого по кандидату"</f>
        <v>Итого по кандидату</v>
      </c>
      <c r="C38" s="12">
        <v>0</v>
      </c>
      <c r="D38" s="12">
        <v>0</v>
      </c>
      <c r="E38" s="11" t="str">
        <f>""</f>
        <v/>
      </c>
      <c r="F38" s="12">
        <v>0</v>
      </c>
      <c r="G38" s="13"/>
      <c r="H38" s="12">
        <v>0</v>
      </c>
      <c r="I38" s="14"/>
      <c r="J38" s="12">
        <v>0</v>
      </c>
      <c r="K38" s="11" t="str">
        <f>""</f>
        <v/>
      </c>
      <c r="L38" s="12">
        <v>0</v>
      </c>
      <c r="M38" s="11" t="str">
        <f>""</f>
        <v/>
      </c>
      <c r="N38" s="4"/>
    </row>
    <row r="39" spans="1:14">
      <c r="A39" s="6">
        <v>15</v>
      </c>
      <c r="B39" s="15" t="s">
        <v>14</v>
      </c>
      <c r="C39" s="8">
        <v>0</v>
      </c>
      <c r="D39" s="8"/>
      <c r="E39" s="7" t="str">
        <f>""</f>
        <v/>
      </c>
      <c r="F39" s="8"/>
      <c r="G39" s="9"/>
      <c r="H39" s="8">
        <v>0</v>
      </c>
      <c r="I39" s="10"/>
      <c r="J39" s="8"/>
      <c r="K39" s="7" t="str">
        <f>""</f>
        <v/>
      </c>
      <c r="L39" s="8"/>
      <c r="M39" s="7" t="str">
        <f>""</f>
        <v/>
      </c>
      <c r="N39" s="4"/>
    </row>
    <row r="40" spans="1:14">
      <c r="A40" s="5"/>
      <c r="B40" s="11" t="str">
        <f t="shared" ref="B40" si="22">"Итого по кандидату"</f>
        <v>Итого по кандидату</v>
      </c>
      <c r="C40" s="12">
        <v>0</v>
      </c>
      <c r="D40" s="12">
        <v>0</v>
      </c>
      <c r="E40" s="11" t="str">
        <f>""</f>
        <v/>
      </c>
      <c r="F40" s="12">
        <v>0</v>
      </c>
      <c r="G40" s="13"/>
      <c r="H40" s="12">
        <v>0</v>
      </c>
      <c r="I40" s="14"/>
      <c r="J40" s="12">
        <v>0</v>
      </c>
      <c r="K40" s="11" t="str">
        <f>""</f>
        <v/>
      </c>
      <c r="L40" s="12">
        <v>0</v>
      </c>
      <c r="M40" s="11" t="str">
        <f>""</f>
        <v/>
      </c>
      <c r="N40" s="4"/>
    </row>
    <row r="41" spans="1:14">
      <c r="A41" s="6">
        <v>16</v>
      </c>
      <c r="B41" s="15" t="s">
        <v>6</v>
      </c>
      <c r="C41" s="8">
        <v>0</v>
      </c>
      <c r="D41" s="8"/>
      <c r="E41" s="7" t="str">
        <f>""</f>
        <v/>
      </c>
      <c r="F41" s="8"/>
      <c r="G41" s="9"/>
      <c r="H41" s="8">
        <v>0</v>
      </c>
      <c r="I41" s="10"/>
      <c r="J41" s="8"/>
      <c r="K41" s="7" t="str">
        <f>""</f>
        <v/>
      </c>
      <c r="L41" s="8"/>
      <c r="M41" s="7" t="str">
        <f>""</f>
        <v/>
      </c>
      <c r="N41" s="4"/>
    </row>
    <row r="42" spans="1:14">
      <c r="A42" s="5"/>
      <c r="B42" s="11" t="str">
        <f t="shared" ref="B42" si="23">"Итого по кандидату"</f>
        <v>Итого по кандидату</v>
      </c>
      <c r="C42" s="12">
        <v>0</v>
      </c>
      <c r="D42" s="12">
        <v>0</v>
      </c>
      <c r="E42" s="11" t="str">
        <f>""</f>
        <v/>
      </c>
      <c r="F42" s="12">
        <v>0</v>
      </c>
      <c r="G42" s="13"/>
      <c r="H42" s="12">
        <v>0</v>
      </c>
      <c r="I42" s="14"/>
      <c r="J42" s="12">
        <v>0</v>
      </c>
      <c r="K42" s="11" t="str">
        <f>""</f>
        <v/>
      </c>
      <c r="L42" s="12">
        <v>0</v>
      </c>
      <c r="M42" s="11" t="str">
        <f>""</f>
        <v/>
      </c>
      <c r="N42" s="4"/>
    </row>
    <row r="43" spans="1:14">
      <c r="A43" s="6">
        <v>17</v>
      </c>
      <c r="B43" s="7" t="str">
        <f>"Толстошеева Тамара Мефодиевна"</f>
        <v>Толстошеева Тамара Мефодиевна</v>
      </c>
      <c r="C43" s="8">
        <v>3.2</v>
      </c>
      <c r="D43" s="8"/>
      <c r="E43" s="7" t="str">
        <f>""</f>
        <v/>
      </c>
      <c r="F43" s="8"/>
      <c r="G43" s="9"/>
      <c r="H43" s="8">
        <v>3.2</v>
      </c>
      <c r="I43" s="10"/>
      <c r="J43" s="8"/>
      <c r="K43" s="7" t="str">
        <f>""</f>
        <v/>
      </c>
      <c r="L43" s="8"/>
      <c r="M43" s="7" t="str">
        <f>""</f>
        <v/>
      </c>
      <c r="N43" s="4"/>
    </row>
    <row r="44" spans="1:14">
      <c r="A44" s="5"/>
      <c r="B44" s="11" t="str">
        <f>"Итого по кандидату"</f>
        <v>Итого по кандидату</v>
      </c>
      <c r="C44" s="12">
        <v>3.2</v>
      </c>
      <c r="D44" s="12">
        <v>0</v>
      </c>
      <c r="E44" s="11" t="str">
        <f>""</f>
        <v/>
      </c>
      <c r="F44" s="12">
        <v>0</v>
      </c>
      <c r="G44" s="13"/>
      <c r="H44" s="12">
        <v>3.2</v>
      </c>
      <c r="I44" s="14"/>
      <c r="J44" s="12">
        <v>0</v>
      </c>
      <c r="K44" s="11" t="str">
        <f>""</f>
        <v/>
      </c>
      <c r="L44" s="12">
        <v>0</v>
      </c>
      <c r="M44" s="11" t="str">
        <f>""</f>
        <v/>
      </c>
      <c r="N44" s="4"/>
    </row>
    <row r="45" spans="1:14">
      <c r="A45" s="6">
        <v>18</v>
      </c>
      <c r="B45" s="7" t="str">
        <f>"Трофименко Александр Викторович"</f>
        <v>Трофименко Александр Викторович</v>
      </c>
      <c r="C45" s="8">
        <v>2</v>
      </c>
      <c r="D45" s="8"/>
      <c r="E45" s="7" t="str">
        <f>""</f>
        <v/>
      </c>
      <c r="F45" s="8"/>
      <c r="G45" s="9"/>
      <c r="H45" s="8">
        <v>2</v>
      </c>
      <c r="I45" s="10"/>
      <c r="J45" s="8"/>
      <c r="K45" s="7" t="str">
        <f>""</f>
        <v/>
      </c>
      <c r="L45" s="8"/>
      <c r="M45" s="7" t="str">
        <f>""</f>
        <v/>
      </c>
      <c r="N45" s="4"/>
    </row>
    <row r="46" spans="1:14">
      <c r="A46" s="5"/>
      <c r="B46" s="11" t="str">
        <f>"Итого по кандидату"</f>
        <v>Итого по кандидату</v>
      </c>
      <c r="C46" s="12">
        <v>2</v>
      </c>
      <c r="D46" s="12">
        <v>0</v>
      </c>
      <c r="E46" s="11" t="str">
        <f>""</f>
        <v/>
      </c>
      <c r="F46" s="12">
        <v>0</v>
      </c>
      <c r="G46" s="13"/>
      <c r="H46" s="12">
        <v>2</v>
      </c>
      <c r="I46" s="14"/>
      <c r="J46" s="12">
        <v>0</v>
      </c>
      <c r="K46" s="11" t="str">
        <f>""</f>
        <v/>
      </c>
      <c r="L46" s="12">
        <v>0</v>
      </c>
      <c r="M46" s="11" t="str">
        <f>""</f>
        <v/>
      </c>
      <c r="N46" s="4"/>
    </row>
    <row r="47" spans="1:14">
      <c r="A47" s="6">
        <v>19</v>
      </c>
      <c r="B47" s="7" t="str">
        <f>"Трунова Ольга Владимировна"</f>
        <v>Трунова Ольга Владимировна</v>
      </c>
      <c r="C47" s="8">
        <v>2</v>
      </c>
      <c r="D47" s="8"/>
      <c r="E47" s="7" t="str">
        <f>""</f>
        <v/>
      </c>
      <c r="F47" s="8"/>
      <c r="G47" s="9"/>
      <c r="H47" s="8">
        <v>2</v>
      </c>
      <c r="I47" s="10"/>
      <c r="J47" s="8"/>
      <c r="K47" s="7" t="str">
        <f>""</f>
        <v/>
      </c>
      <c r="L47" s="8"/>
      <c r="M47" s="7" t="str">
        <f>""</f>
        <v/>
      </c>
      <c r="N47" s="4"/>
    </row>
    <row r="48" spans="1:14">
      <c r="A48" s="5"/>
      <c r="B48" s="11" t="str">
        <f>"Итого по кандидату"</f>
        <v>Итого по кандидату</v>
      </c>
      <c r="C48" s="12">
        <v>2</v>
      </c>
      <c r="D48" s="12">
        <v>0</v>
      </c>
      <c r="E48" s="11" t="str">
        <f>""</f>
        <v/>
      </c>
      <c r="F48" s="12">
        <v>0</v>
      </c>
      <c r="G48" s="13"/>
      <c r="H48" s="12">
        <v>2</v>
      </c>
      <c r="I48" s="14"/>
      <c r="J48" s="12">
        <v>0</v>
      </c>
      <c r="K48" s="11" t="str">
        <f>""</f>
        <v/>
      </c>
      <c r="L48" s="12">
        <v>0</v>
      </c>
      <c r="M48" s="11" t="str">
        <f>""</f>
        <v/>
      </c>
      <c r="N48" s="4"/>
    </row>
    <row r="49" spans="1:14">
      <c r="A49" s="6">
        <v>20</v>
      </c>
      <c r="B49" s="7" t="str">
        <f>"Флинкман Марина Васильевна"</f>
        <v>Флинкман Марина Васильевна</v>
      </c>
      <c r="C49" s="8">
        <v>6</v>
      </c>
      <c r="D49" s="8"/>
      <c r="E49" s="7" t="str">
        <f>""</f>
        <v/>
      </c>
      <c r="F49" s="8"/>
      <c r="G49" s="9"/>
      <c r="H49" s="8">
        <v>5.4</v>
      </c>
      <c r="I49" s="10"/>
      <c r="J49" s="8"/>
      <c r="K49" s="7" t="str">
        <f>""</f>
        <v/>
      </c>
      <c r="L49" s="8"/>
      <c r="M49" s="7" t="str">
        <f>""</f>
        <v/>
      </c>
      <c r="N49" s="4"/>
    </row>
    <row r="50" spans="1:14">
      <c r="A50" s="5"/>
      <c r="B50" s="11" t="str">
        <f>"Итого по кандидату"</f>
        <v>Итого по кандидату</v>
      </c>
      <c r="C50" s="12">
        <v>6</v>
      </c>
      <c r="D50" s="12">
        <v>0</v>
      </c>
      <c r="E50" s="11" t="str">
        <f>""</f>
        <v/>
      </c>
      <c r="F50" s="12">
        <v>0</v>
      </c>
      <c r="G50" s="13"/>
      <c r="H50" s="12">
        <v>5.4</v>
      </c>
      <c r="I50" s="14"/>
      <c r="J50" s="12">
        <v>0</v>
      </c>
      <c r="K50" s="11" t="str">
        <f>""</f>
        <v/>
      </c>
      <c r="L50" s="12">
        <v>0</v>
      </c>
      <c r="M50" s="11" t="str">
        <f>""</f>
        <v/>
      </c>
      <c r="N50" s="4"/>
    </row>
    <row r="51" spans="1:14">
      <c r="A51" s="6">
        <v>21</v>
      </c>
      <c r="B51" s="15" t="s">
        <v>15</v>
      </c>
      <c r="C51" s="8">
        <v>0</v>
      </c>
      <c r="D51" s="8"/>
      <c r="E51" s="7" t="str">
        <f>""</f>
        <v/>
      </c>
      <c r="F51" s="8"/>
      <c r="G51" s="9"/>
      <c r="H51" s="8">
        <v>0</v>
      </c>
      <c r="I51" s="10"/>
      <c r="J51" s="8"/>
      <c r="K51" s="7" t="str">
        <f>""</f>
        <v/>
      </c>
      <c r="L51" s="8"/>
      <c r="M51" s="7" t="str">
        <f>""</f>
        <v/>
      </c>
      <c r="N51" s="4"/>
    </row>
    <row r="52" spans="1:14">
      <c r="A52" s="5"/>
      <c r="B52" s="11" t="str">
        <f t="shared" ref="B52" si="24">"Итого по кандидату"</f>
        <v>Итого по кандидату</v>
      </c>
      <c r="C52" s="12">
        <v>0</v>
      </c>
      <c r="D52" s="12">
        <v>0</v>
      </c>
      <c r="E52" s="11" t="str">
        <f>""</f>
        <v/>
      </c>
      <c r="F52" s="12">
        <v>0</v>
      </c>
      <c r="G52" s="13"/>
      <c r="H52" s="12">
        <v>0</v>
      </c>
      <c r="I52" s="14"/>
      <c r="J52" s="12">
        <v>0</v>
      </c>
      <c r="K52" s="11" t="str">
        <f>""</f>
        <v/>
      </c>
      <c r="L52" s="12">
        <v>0</v>
      </c>
      <c r="M52" s="11" t="str">
        <f>""</f>
        <v/>
      </c>
      <c r="N52" s="4"/>
    </row>
    <row r="53" spans="1:14">
      <c r="A53" s="6">
        <v>22</v>
      </c>
      <c r="B53" s="15" t="s">
        <v>16</v>
      </c>
      <c r="C53" s="8">
        <v>0</v>
      </c>
      <c r="D53" s="8"/>
      <c r="E53" s="7" t="str">
        <f>""</f>
        <v/>
      </c>
      <c r="F53" s="8"/>
      <c r="G53" s="9"/>
      <c r="H53" s="8">
        <v>0</v>
      </c>
      <c r="I53" s="10"/>
      <c r="J53" s="8"/>
      <c r="K53" s="7" t="str">
        <f>""</f>
        <v/>
      </c>
      <c r="L53" s="8"/>
      <c r="M53" s="7" t="str">
        <f>""</f>
        <v/>
      </c>
      <c r="N53" s="4"/>
    </row>
    <row r="54" spans="1:14">
      <c r="A54" s="5"/>
      <c r="B54" s="11" t="str">
        <f t="shared" ref="B54" si="25">"Итого по кандидату"</f>
        <v>Итого по кандидату</v>
      </c>
      <c r="C54" s="12">
        <v>0</v>
      </c>
      <c r="D54" s="12">
        <v>0</v>
      </c>
      <c r="E54" s="11" t="str">
        <f>""</f>
        <v/>
      </c>
      <c r="F54" s="12">
        <v>0</v>
      </c>
      <c r="G54" s="13"/>
      <c r="H54" s="12">
        <v>0</v>
      </c>
      <c r="I54" s="14"/>
      <c r="J54" s="12">
        <v>0</v>
      </c>
      <c r="K54" s="11" t="str">
        <f>""</f>
        <v/>
      </c>
      <c r="L54" s="12">
        <v>0</v>
      </c>
      <c r="M54" s="11" t="str">
        <f>""</f>
        <v/>
      </c>
      <c r="N54" s="4"/>
    </row>
    <row r="55" spans="1:14">
      <c r="A55" s="5" t="s">
        <v>3</v>
      </c>
      <c r="B55" s="11" t="str">
        <f>"Итого"</f>
        <v>Итого</v>
      </c>
      <c r="C55" s="12">
        <v>36.82</v>
      </c>
      <c r="D55" s="12">
        <v>0</v>
      </c>
      <c r="E55" s="11" t="str">
        <f>""</f>
        <v/>
      </c>
      <c r="F55" s="12">
        <v>0</v>
      </c>
      <c r="G55" s="13">
        <v>0</v>
      </c>
      <c r="H55" s="12">
        <v>36.22</v>
      </c>
      <c r="I55" s="14"/>
      <c r="J55" s="12">
        <v>0</v>
      </c>
      <c r="K55" s="11" t="str">
        <f>""</f>
        <v/>
      </c>
      <c r="L55" s="12">
        <v>0</v>
      </c>
      <c r="M55" s="11" t="str">
        <f>""</f>
        <v/>
      </c>
      <c r="N55" s="4"/>
    </row>
    <row r="56" spans="1:14">
      <c r="N56" s="4"/>
    </row>
  </sheetData>
  <mergeCells count="19">
    <mergeCell ref="M7:M9"/>
    <mergeCell ref="D8:E8"/>
    <mergeCell ref="F8:G8"/>
    <mergeCell ref="I8:I9"/>
    <mergeCell ref="J8:J9"/>
    <mergeCell ref="K8:K9"/>
    <mergeCell ref="A1:M1"/>
    <mergeCell ref="A2:M2"/>
    <mergeCell ref="A3:M3"/>
    <mergeCell ref="A6:A9"/>
    <mergeCell ref="B6:B9"/>
    <mergeCell ref="C6:G6"/>
    <mergeCell ref="H6:K6"/>
    <mergeCell ref="L6:M6"/>
    <mergeCell ref="C7:C9"/>
    <mergeCell ref="D7:G7"/>
    <mergeCell ref="H7:H9"/>
    <mergeCell ref="I7:K7"/>
    <mergeCell ref="L7:L9"/>
  </mergeCells>
  <pageMargins left="0.34722222222222221" right="0.1388888888888889" top="0.1388888888888889" bottom="0.1388888888888889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Kfpp42</dc:creator>
  <cp:lastModifiedBy>Kfpp42</cp:lastModifiedBy>
  <cp:lastPrinted>2023-07-24T04:34:18Z</cp:lastPrinted>
  <dcterms:created xsi:type="dcterms:W3CDTF">2023-07-19T03:52:28Z</dcterms:created>
  <dcterms:modified xsi:type="dcterms:W3CDTF">2023-09-05T03:25:26Z</dcterms:modified>
</cp:coreProperties>
</file>