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\Рабочий стол\заседания комиссии\заседания 2021-2026\175\"/>
    </mc:Choice>
  </mc:AlternateContent>
  <xr:revisionPtr revIDLastSave="0" documentId="13_ncr:1_{195E7F02-49F7-4562-A43D-14F44B86AB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2" sheetId="4" r:id="rId1"/>
    <sheet name="сорт" sheetId="3" state="hidden" r:id="rId2"/>
  </sheets>
  <definedNames>
    <definedName name="_GoBack" localSheetId="1">сорт!$E$58</definedName>
  </definedNames>
  <calcPr calcId="191029"/>
</workbook>
</file>

<file path=xl/calcChain.xml><?xml version="1.0" encoding="utf-8"?>
<calcChain xmlns="http://schemas.openxmlformats.org/spreadsheetml/2006/main">
  <c r="M48" i="3" l="1"/>
  <c r="M49" i="3"/>
  <c r="M50" i="3"/>
  <c r="M51" i="3"/>
  <c r="M52" i="3"/>
  <c r="M53" i="3"/>
  <c r="M54" i="3"/>
  <c r="M55" i="3"/>
  <c r="M56" i="3"/>
  <c r="M47" i="3"/>
  <c r="M35" i="3"/>
  <c r="M36" i="3"/>
  <c r="M37" i="3"/>
  <c r="M38" i="3"/>
  <c r="M39" i="3"/>
  <c r="M40" i="3"/>
  <c r="M41" i="3"/>
  <c r="M42" i="3"/>
  <c r="M43" i="3"/>
  <c r="M44" i="3"/>
  <c r="M45" i="3"/>
  <c r="M34" i="3"/>
  <c r="M23" i="3"/>
  <c r="M24" i="3"/>
  <c r="M25" i="3"/>
  <c r="M26" i="3"/>
  <c r="M27" i="3"/>
  <c r="M28" i="3"/>
  <c r="M29" i="3"/>
  <c r="M30" i="3"/>
  <c r="M31" i="3"/>
  <c r="M32" i="3"/>
  <c r="M22" i="3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5" i="3"/>
  <c r="M57" i="3" l="1"/>
  <c r="M46" i="3"/>
  <c r="M33" i="3"/>
  <c r="M21" i="3"/>
  <c r="N22" i="3"/>
  <c r="N23" i="3"/>
  <c r="N24" i="3"/>
  <c r="N25" i="3"/>
  <c r="N26" i="3"/>
  <c r="N27" i="3"/>
  <c r="N28" i="3"/>
  <c r="N29" i="3"/>
  <c r="N30" i="3"/>
  <c r="N31" i="3"/>
  <c r="N32" i="3"/>
  <c r="N34" i="3"/>
  <c r="N35" i="3"/>
  <c r="N36" i="3"/>
  <c r="N37" i="3"/>
  <c r="N38" i="3"/>
  <c r="N39" i="3"/>
  <c r="N40" i="3"/>
  <c r="N41" i="3"/>
  <c r="N42" i="3"/>
  <c r="N43" i="3"/>
  <c r="N44" i="3"/>
  <c r="N45" i="3"/>
  <c r="N47" i="3"/>
  <c r="N48" i="3"/>
  <c r="N49" i="3"/>
  <c r="N50" i="3"/>
  <c r="N51" i="3"/>
  <c r="N52" i="3"/>
  <c r="N53" i="3"/>
  <c r="N54" i="3"/>
  <c r="N55" i="3"/>
  <c r="N56" i="3"/>
  <c r="N6" i="3"/>
  <c r="N7" i="3"/>
  <c r="N8" i="3"/>
  <c r="N9" i="3"/>
  <c r="N10" i="3"/>
  <c r="N11" i="3"/>
  <c r="N12" i="3"/>
  <c r="N13" i="3"/>
  <c r="N14" i="3"/>
  <c r="N15" i="3"/>
  <c r="N16" i="3"/>
  <c r="N17" i="3"/>
  <c r="N18" i="3"/>
  <c r="N19" i="3"/>
  <c r="N20" i="3"/>
  <c r="N5" i="3"/>
  <c r="A55" i="4"/>
  <c r="A54" i="4"/>
  <c r="A52" i="4"/>
  <c r="A53" i="4"/>
  <c r="A56" i="4"/>
  <c r="N57" i="3" l="1"/>
  <c r="N46" i="3"/>
  <c r="N33" i="3"/>
  <c r="M58" i="3"/>
  <c r="N21" i="3"/>
  <c r="N58" i="3" s="1"/>
  <c r="J57" i="3" l="1"/>
  <c r="I57" i="3"/>
  <c r="F57" i="3"/>
  <c r="E57" i="3"/>
  <c r="J46" i="3"/>
  <c r="I46" i="3"/>
  <c r="F46" i="3"/>
  <c r="E46" i="3"/>
  <c r="J33" i="3"/>
  <c r="I33" i="3"/>
  <c r="F33" i="3"/>
  <c r="E33" i="3"/>
  <c r="J21" i="3"/>
  <c r="I21" i="3"/>
  <c r="F21" i="3"/>
  <c r="E21" i="3"/>
  <c r="H20" i="3"/>
  <c r="G20" i="3"/>
  <c r="H19" i="3"/>
  <c r="G19" i="3"/>
  <c r="H45" i="3"/>
  <c r="G45" i="3"/>
  <c r="H18" i="3"/>
  <c r="G18" i="3"/>
  <c r="H17" i="3"/>
  <c r="G17" i="3"/>
  <c r="H44" i="3"/>
  <c r="G44" i="3"/>
  <c r="H16" i="3"/>
  <c r="G16" i="3"/>
  <c r="H56" i="3"/>
  <c r="G56" i="3"/>
  <c r="H43" i="3"/>
  <c r="G43" i="3"/>
  <c r="H32" i="3"/>
  <c r="G32" i="3"/>
  <c r="H55" i="3"/>
  <c r="G55" i="3"/>
  <c r="H31" i="3"/>
  <c r="G31" i="3"/>
  <c r="H15" i="3"/>
  <c r="G15" i="3"/>
  <c r="H42" i="3"/>
  <c r="G42" i="3"/>
  <c r="H30" i="3"/>
  <c r="G30" i="3"/>
  <c r="H41" i="3"/>
  <c r="G41" i="3"/>
  <c r="H29" i="3"/>
  <c r="G29" i="3"/>
  <c r="H14" i="3"/>
  <c r="G14" i="3"/>
  <c r="H13" i="3"/>
  <c r="G13" i="3"/>
  <c r="H40" i="3"/>
  <c r="G40" i="3"/>
  <c r="H39" i="3"/>
  <c r="G39" i="3"/>
  <c r="H12" i="3"/>
  <c r="G12" i="3"/>
  <c r="H11" i="3"/>
  <c r="G11" i="3"/>
  <c r="H28" i="3"/>
  <c r="G28" i="3"/>
  <c r="H27" i="3"/>
  <c r="G27" i="3"/>
  <c r="H26" i="3"/>
  <c r="G26" i="3"/>
  <c r="H38" i="3"/>
  <c r="G38" i="3"/>
  <c r="H54" i="3"/>
  <c r="G54" i="3"/>
  <c r="H53" i="3"/>
  <c r="G53" i="3"/>
  <c r="H52" i="3"/>
  <c r="G52" i="3"/>
  <c r="H51" i="3"/>
  <c r="G51" i="3"/>
  <c r="H50" i="3"/>
  <c r="G50" i="3"/>
  <c r="H49" i="3"/>
  <c r="G49" i="3"/>
  <c r="H48" i="3"/>
  <c r="G48" i="3"/>
  <c r="H25" i="3"/>
  <c r="G25" i="3"/>
  <c r="H24" i="3"/>
  <c r="G24" i="3"/>
  <c r="H37" i="3"/>
  <c r="G37" i="3"/>
  <c r="H36" i="3"/>
  <c r="G36" i="3"/>
  <c r="H23" i="3"/>
  <c r="G23" i="3"/>
  <c r="H10" i="3"/>
  <c r="G10" i="3"/>
  <c r="H9" i="3"/>
  <c r="G9" i="3"/>
  <c r="H22" i="3"/>
  <c r="G22" i="3"/>
  <c r="H8" i="3"/>
  <c r="G8" i="3"/>
  <c r="D8" i="3" s="1"/>
  <c r="H7" i="3"/>
  <c r="G7" i="3"/>
  <c r="H35" i="3"/>
  <c r="G35" i="3"/>
  <c r="H47" i="3"/>
  <c r="G47" i="3"/>
  <c r="H6" i="3"/>
  <c r="G6" i="3"/>
  <c r="D6" i="3" s="1"/>
  <c r="H34" i="3"/>
  <c r="G34" i="3"/>
  <c r="H5" i="3"/>
  <c r="G5" i="3"/>
  <c r="D5" i="3" s="1"/>
  <c r="L17" i="3" l="1"/>
  <c r="L45" i="3"/>
  <c r="K34" i="3"/>
  <c r="D34" i="3"/>
  <c r="D47" i="3"/>
  <c r="K47" i="3"/>
  <c r="D7" i="3"/>
  <c r="K7" i="3"/>
  <c r="K22" i="3"/>
  <c r="D22" i="3"/>
  <c r="K10" i="3"/>
  <c r="D10" i="3"/>
  <c r="K36" i="3"/>
  <c r="D36" i="3"/>
  <c r="K24" i="3"/>
  <c r="D24" i="3"/>
  <c r="K48" i="3"/>
  <c r="D48" i="3"/>
  <c r="K50" i="3"/>
  <c r="D50" i="3"/>
  <c r="K52" i="3"/>
  <c r="D52" i="3"/>
  <c r="K54" i="3"/>
  <c r="D54" i="3"/>
  <c r="K26" i="3"/>
  <c r="D26" i="3"/>
  <c r="K28" i="3"/>
  <c r="D28" i="3"/>
  <c r="K12" i="3"/>
  <c r="D12" i="3"/>
  <c r="K40" i="3"/>
  <c r="D40" i="3"/>
  <c r="K14" i="3"/>
  <c r="D14" i="3"/>
  <c r="K41" i="3"/>
  <c r="D41" i="3"/>
  <c r="K42" i="3"/>
  <c r="D42" i="3"/>
  <c r="D31" i="3"/>
  <c r="K31" i="3"/>
  <c r="K32" i="3"/>
  <c r="D32" i="3"/>
  <c r="K56" i="3"/>
  <c r="D56" i="3"/>
  <c r="K44" i="3"/>
  <c r="D44" i="3"/>
  <c r="K18" i="3"/>
  <c r="D18" i="3"/>
  <c r="D19" i="3"/>
  <c r="K19" i="3"/>
  <c r="L5" i="3"/>
  <c r="L6" i="3"/>
  <c r="L35" i="3"/>
  <c r="L8" i="3"/>
  <c r="L9" i="3"/>
  <c r="L23" i="3"/>
  <c r="L37" i="3"/>
  <c r="L25" i="3"/>
  <c r="L49" i="3"/>
  <c r="L51" i="3"/>
  <c r="L53" i="3"/>
  <c r="L38" i="3"/>
  <c r="L27" i="3"/>
  <c r="L11" i="3"/>
  <c r="L39" i="3"/>
  <c r="L13" i="3"/>
  <c r="L29" i="3"/>
  <c r="L30" i="3"/>
  <c r="L15" i="3"/>
  <c r="L55" i="3"/>
  <c r="L43" i="3"/>
  <c r="L16" i="3"/>
  <c r="L20" i="3"/>
  <c r="G21" i="3"/>
  <c r="K5" i="3"/>
  <c r="K6" i="3"/>
  <c r="G46" i="3"/>
  <c r="D35" i="3"/>
  <c r="K35" i="3"/>
  <c r="K8" i="3"/>
  <c r="K9" i="3"/>
  <c r="D9" i="3"/>
  <c r="G33" i="3"/>
  <c r="D23" i="3"/>
  <c r="K23" i="3"/>
  <c r="K37" i="3"/>
  <c r="D37" i="3"/>
  <c r="K25" i="3"/>
  <c r="D25" i="3"/>
  <c r="K49" i="3"/>
  <c r="D49" i="3"/>
  <c r="D51" i="3"/>
  <c r="K51" i="3"/>
  <c r="K53" i="3"/>
  <c r="D53" i="3"/>
  <c r="K38" i="3"/>
  <c r="D38" i="3"/>
  <c r="D27" i="3"/>
  <c r="K27" i="3"/>
  <c r="D11" i="3"/>
  <c r="K11" i="3"/>
  <c r="D39" i="3"/>
  <c r="K39" i="3"/>
  <c r="K13" i="3"/>
  <c r="D13" i="3"/>
  <c r="K29" i="3"/>
  <c r="D29" i="3"/>
  <c r="K30" i="3"/>
  <c r="D30" i="3"/>
  <c r="D15" i="3"/>
  <c r="K15" i="3"/>
  <c r="D55" i="3"/>
  <c r="K55" i="3"/>
  <c r="D43" i="3"/>
  <c r="K43" i="3"/>
  <c r="K16" i="3"/>
  <c r="D16" i="3"/>
  <c r="K17" i="3"/>
  <c r="D17" i="3"/>
  <c r="K45" i="3"/>
  <c r="D45" i="3"/>
  <c r="K20" i="3"/>
  <c r="D20" i="3"/>
  <c r="H46" i="3"/>
  <c r="L34" i="3"/>
  <c r="H57" i="3"/>
  <c r="L47" i="3"/>
  <c r="L7" i="3"/>
  <c r="H33" i="3"/>
  <c r="L22" i="3"/>
  <c r="L10" i="3"/>
  <c r="L36" i="3"/>
  <c r="L24" i="3"/>
  <c r="L48" i="3"/>
  <c r="L50" i="3"/>
  <c r="L52" i="3"/>
  <c r="L54" i="3"/>
  <c r="L26" i="3"/>
  <c r="L28" i="3"/>
  <c r="L12" i="3"/>
  <c r="L40" i="3"/>
  <c r="L14" i="3"/>
  <c r="L41" i="3"/>
  <c r="L42" i="3"/>
  <c r="L31" i="3"/>
  <c r="L32" i="3"/>
  <c r="L56" i="3"/>
  <c r="L44" i="3"/>
  <c r="L18" i="3"/>
  <c r="L19" i="3"/>
  <c r="H21" i="3"/>
  <c r="I58" i="3"/>
  <c r="G57" i="3"/>
  <c r="J58" i="3"/>
  <c r="H58" i="3" l="1"/>
  <c r="L57" i="3"/>
  <c r="O45" i="3"/>
  <c r="L46" i="3"/>
  <c r="K21" i="3"/>
  <c r="K33" i="3"/>
  <c r="L33" i="3"/>
  <c r="O17" i="3"/>
  <c r="L21" i="3"/>
  <c r="L58" i="3" s="1"/>
  <c r="K57" i="3"/>
  <c r="K46" i="3"/>
  <c r="O43" i="3"/>
  <c r="O11" i="3"/>
  <c r="O27" i="3"/>
  <c r="O38" i="3"/>
  <c r="O25" i="3"/>
  <c r="D33" i="3"/>
  <c r="O35" i="3"/>
  <c r="O6" i="3"/>
  <c r="O5" i="3"/>
  <c r="O56" i="3"/>
  <c r="O31" i="3"/>
  <c r="O41" i="3"/>
  <c r="O12" i="3"/>
  <c r="O50" i="3"/>
  <c r="G58" i="3"/>
  <c r="D58" i="3" s="1"/>
  <c r="D57" i="3"/>
  <c r="O20" i="3"/>
  <c r="O13" i="3"/>
  <c r="O53" i="3"/>
  <c r="O37" i="3"/>
  <c r="O9" i="3"/>
  <c r="O32" i="3"/>
  <c r="O28" i="3"/>
  <c r="O48" i="3"/>
  <c r="O10" i="3"/>
  <c r="O47" i="3"/>
  <c r="O34" i="3"/>
  <c r="O16" i="3"/>
  <c r="O55" i="3"/>
  <c r="O15" i="3"/>
  <c r="O39" i="3"/>
  <c r="D46" i="3"/>
  <c r="O18" i="3"/>
  <c r="O14" i="3"/>
  <c r="O26" i="3"/>
  <c r="O22" i="3"/>
  <c r="O30" i="3"/>
  <c r="O29" i="3"/>
  <c r="O51" i="3"/>
  <c r="O49" i="3"/>
  <c r="O23" i="3"/>
  <c r="O8" i="3"/>
  <c r="D21" i="3"/>
  <c r="O19" i="3"/>
  <c r="O44" i="3"/>
  <c r="O42" i="3"/>
  <c r="O40" i="3"/>
  <c r="O54" i="3"/>
  <c r="O52" i="3"/>
  <c r="O24" i="3"/>
  <c r="O36" i="3"/>
  <c r="O7" i="3"/>
  <c r="K58" i="3" l="1"/>
  <c r="O58" i="3"/>
</calcChain>
</file>

<file path=xl/sharedStrings.xml><?xml version="1.0" encoding="utf-8"?>
<sst xmlns="http://schemas.openxmlformats.org/spreadsheetml/2006/main" count="139" uniqueCount="114">
  <si>
    <t>Наименование территориальной избирательной комиссии</t>
  </si>
  <si>
    <t>Наименование и номер одномандатного избирательного округа</t>
  </si>
  <si>
    <t>по одномандатному избирательному округу</t>
  </si>
  <si>
    <t>по федеральному избирательному округу</t>
  </si>
  <si>
    <t>ИТОГО</t>
  </si>
  <si>
    <t>ТИК Анжеро-Судженского городского округа</t>
  </si>
  <si>
    <t>ТИК Беловского городского округа</t>
  </si>
  <si>
    <t xml:space="preserve">ТИК  Березовского городского округа </t>
  </si>
  <si>
    <t>ТИК Калтанского городского округа</t>
  </si>
  <si>
    <t xml:space="preserve">ТИК Заводского района Кемеровского городского округа </t>
  </si>
  <si>
    <t>ТИК  ж.р. Кедровка, Промышленновский Кемеровского городского округа</t>
  </si>
  <si>
    <t>ТИК  Кировского района Кемеровского городского округа</t>
  </si>
  <si>
    <t>ТИК  Ленинского района Кемеровского городского округа</t>
  </si>
  <si>
    <t>ТИК Рудничного района Кемеровского городского округа</t>
  </si>
  <si>
    <t>ТИК Центрального района Кемеровского городского округа</t>
  </si>
  <si>
    <t xml:space="preserve">ТИК  Киселевского городского округа                                </t>
  </si>
  <si>
    <t xml:space="preserve">ТИК  Краснобродского городского округа                             </t>
  </si>
  <si>
    <t xml:space="preserve">ТИК Ленинска-Кузнецкого городского округа                        </t>
  </si>
  <si>
    <t xml:space="preserve">ТИК Междуреченского  городского округа                              </t>
  </si>
  <si>
    <t xml:space="preserve">ТИК Мысковского городского округа </t>
  </si>
  <si>
    <t xml:space="preserve">ТИК  Заводского района Новокузнецкого городского округа     </t>
  </si>
  <si>
    <t xml:space="preserve">ТИК  Кузнецкого района Новокузнецкого городского округа   </t>
  </si>
  <si>
    <t xml:space="preserve">ТИК  Куйбышевского района Новокузнецкого городского округа   </t>
  </si>
  <si>
    <t xml:space="preserve">ТИК  Новоильинского района Новокузнецкого городского округа   </t>
  </si>
  <si>
    <t xml:space="preserve">ТИК   Орджоникидзевского района Новокузнецкого городского округа   </t>
  </si>
  <si>
    <t xml:space="preserve">ТИК  Центрального района Новокузнецкого городского округа   </t>
  </si>
  <si>
    <t xml:space="preserve">ТИК  Осинниковского  городского округа                                 </t>
  </si>
  <si>
    <t xml:space="preserve">ТИК  Полысаевского городского округа    </t>
  </si>
  <si>
    <t xml:space="preserve">ТИК  Зенковского района Прокопьевского городского округа  </t>
  </si>
  <si>
    <t xml:space="preserve">ТИК  Рудничного района Прокопьевского городского округа   </t>
  </si>
  <si>
    <t xml:space="preserve">ТИК  Центрального района Прокопьевского городского округа   </t>
  </si>
  <si>
    <t>ТИК Тайгинского городского округа</t>
  </si>
  <si>
    <t xml:space="preserve">ТИК Юргинского городского округа  </t>
  </si>
  <si>
    <t xml:space="preserve">ТИК  Беловского муниципального округа                               </t>
  </si>
  <si>
    <t xml:space="preserve">ТИК  Гурьевского муниципального округа       </t>
  </si>
  <si>
    <t>ТИК  Ижморского муниципального округа</t>
  </si>
  <si>
    <t xml:space="preserve">ТИК  Кемеровского муниципального округа  </t>
  </si>
  <si>
    <t xml:space="preserve">ТИК Крапивинского муниципального округа </t>
  </si>
  <si>
    <t>ТИК Ленинск-Кузнецкого муниципального округа</t>
  </si>
  <si>
    <t>ТИК  Мариинского муниципального округа</t>
  </si>
  <si>
    <t xml:space="preserve">ТИК Новокузнецкого муниципального района </t>
  </si>
  <si>
    <t>ТИК  Прокопьевского муниципального округа</t>
  </si>
  <si>
    <t>ТИК  Промышленновского муниципального округа</t>
  </si>
  <si>
    <t xml:space="preserve">ТИК  Таштагольского муниципального района                   </t>
  </si>
  <si>
    <t>ТИК  Тисульского муниципального округа</t>
  </si>
  <si>
    <t>ТИК Топкинского муниципального округа</t>
  </si>
  <si>
    <t xml:space="preserve">ТИК  Тяжинского муниципального округа </t>
  </si>
  <si>
    <t>ТИК  Чебулинского муниципального округа</t>
  </si>
  <si>
    <t xml:space="preserve">ТИК  Юргинского муниципального округа </t>
  </si>
  <si>
    <t>ТИК Яйского  муниципального округа</t>
  </si>
  <si>
    <t>ТИК  Яшкинского муниципального округа</t>
  </si>
  <si>
    <t>Номер ТИК</t>
  </si>
  <si>
    <t>Всего 101 округ</t>
  </si>
  <si>
    <t>Всего 102 округ</t>
  </si>
  <si>
    <t>Всего 104 округ</t>
  </si>
  <si>
    <t>Всего 103 округ</t>
  </si>
  <si>
    <t xml:space="preserve">Общее количество передаваемых избирательных бюллетеней </t>
  </si>
  <si>
    <t>Количество избирательных бюллетеней для голосования с использованием  КОИБ</t>
  </si>
  <si>
    <t>Количество избирательных бюллетеней для голосования без использования  КОИБ</t>
  </si>
  <si>
    <t>Вес, кг.</t>
  </si>
  <si>
    <t>ВЕС избирательных бюллетеней для голосования без использования  КОИБ</t>
  </si>
  <si>
    <t>ВЕС избирательных бюллетеней для голосования с использованием  КОИБ</t>
  </si>
  <si>
    <t>Общее Число бюллетеней</t>
  </si>
  <si>
    <t>Приложение</t>
  </si>
  <si>
    <t>к постановлению</t>
  </si>
  <si>
    <t>Избирательной комиссии</t>
  </si>
  <si>
    <t xml:space="preserve">Кемеровской области - Кузбасса </t>
  </si>
  <si>
    <t>План передачи избирательных бюллетеней на выборах депутатов Государственной Думы Федерального Собрания Российской Федерации девятого созыва</t>
  </si>
  <si>
    <t>02.09.2026 15-00</t>
  </si>
  <si>
    <t>03.09.2026 15-00</t>
  </si>
  <si>
    <t>07.09.2026 15-00</t>
  </si>
  <si>
    <t>31.08.2026 15-00</t>
  </si>
  <si>
    <t>ТИК Таштагольского муниципального округа</t>
  </si>
  <si>
    <t>ТИК Мариинского муниципального округа</t>
  </si>
  <si>
    <t>ТИК Чебулинского муниципального округа</t>
  </si>
  <si>
    <t>ТИК Ижморского муниципального округа</t>
  </si>
  <si>
    <t>ТИК города Ленинск-Кузнецкий</t>
  </si>
  <si>
    <t>ТИК Березовского городского округа</t>
  </si>
  <si>
    <t>ТИК города Полысаево</t>
  </si>
  <si>
    <t>ТИК Ленинск-Кузнецкого района</t>
  </si>
  <si>
    <t>ТИК Тисульского муниципального округа</t>
  </si>
  <si>
    <t>ТИК Гурьевского муниципального округа</t>
  </si>
  <si>
    <t>ТИК Беловского муниципального округа</t>
  </si>
  <si>
    <t>ТИК Яшкинского  муниципального округа</t>
  </si>
  <si>
    <t>ТИК Киселевского городского округа</t>
  </si>
  <si>
    <t>ТИК Мысковского городского округа</t>
  </si>
  <si>
    <t>Краснобродская ТИК</t>
  </si>
  <si>
    <t>ТИК Прокопьевского муниципального округа</t>
  </si>
  <si>
    <t>ТИК Зенковского района Прокопьевского городского округа</t>
  </si>
  <si>
    <t>ТИК Рудничного района Прокопьевского городского округа</t>
  </si>
  <si>
    <t>ТИК Центрального района Прокопьевского городского округа</t>
  </si>
  <si>
    <t>ТИК Осинниковского городского округа</t>
  </si>
  <si>
    <t xml:space="preserve">ТИК Юргинского муниципального округа  </t>
  </si>
  <si>
    <t>ТИК Кемеровского муниципального округа</t>
  </si>
  <si>
    <t>ТИК Новокузнецкого муниципального округа</t>
  </si>
  <si>
    <t>ТИК Кузнецкого  района Новокузнецкого городского округа</t>
  </si>
  <si>
    <t xml:space="preserve">ТИК Заводского района Новокузнецкого городского округа </t>
  </si>
  <si>
    <t>ТИК Куйбышевского Новокузнецкого городского округ</t>
  </si>
  <si>
    <t>ТИК Новоильинского Новокузнецкого городского округ</t>
  </si>
  <si>
    <t>ТИК Орджоникидзевского Новокузнецкого городского округ</t>
  </si>
  <si>
    <t>ТИК Центрального Новокузнецкого городского округ</t>
  </si>
  <si>
    <t xml:space="preserve">ТИК Топкинского муниципального округа </t>
  </si>
  <si>
    <t xml:space="preserve">ТИК Промышленновского муниципального округа </t>
  </si>
  <si>
    <t>ТИК ж.р. Кедровка, Промышленновский Кемеровского городского округа</t>
  </si>
  <si>
    <t xml:space="preserve">ТИК Ленинского района Кемеровского городского округа </t>
  </si>
  <si>
    <t xml:space="preserve">ТИК Центрального района Кемеровского городского округа </t>
  </si>
  <si>
    <t xml:space="preserve">ТИК Кировского района Кемеровского городского округа </t>
  </si>
  <si>
    <t xml:space="preserve">ТИК Рудничного района Кемеровского городского округа </t>
  </si>
  <si>
    <t xml:space="preserve">ТИК Междуреченского муниципального округа                              </t>
  </si>
  <si>
    <t>ТИК Тяжинского муниципального округа</t>
  </si>
  <si>
    <t>09.09.2026 15-00</t>
  </si>
  <si>
    <t>10.09.2026 15-00</t>
  </si>
  <si>
    <t>08.09.2026 15-00</t>
  </si>
  <si>
    <t>от 27 августа 2026 г. № 175/1359-7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</si>
</sst>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Times New Roman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b/>
      <sz val="10"/>
      <color theme="1"/>
      <name val="Times New Roman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0" xfId="0" applyFont="1"/>
    <xf numFmtId="0" fontId="5" fillId="0" borderId="4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3" fontId="0" fillId="0" borderId="1" xfId="0" applyNumberForma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0" xfId="0" applyFont="1"/>
    <xf numFmtId="0" fontId="0" fillId="0" borderId="2" xfId="0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3" fontId="3" fillId="0" borderId="5" xfId="0" applyNumberFormat="1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/>
    </xf>
    <xf numFmtId="3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7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top"/>
    </xf>
    <xf numFmtId="0" fontId="0" fillId="0" borderId="0" xfId="0" applyAlignment="1">
      <alignment horizontal="left" vertical="center"/>
    </xf>
    <xf numFmtId="3" fontId="0" fillId="0" borderId="2" xfId="0" applyNumberFormat="1" applyBorder="1" applyAlignment="1">
      <alignment horizontal="center" vertical="center"/>
    </xf>
    <xf numFmtId="3" fontId="0" fillId="0" borderId="6" xfId="0" applyNumberFormat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9" fillId="0" borderId="1" xfId="0" applyFont="1" applyBorder="1" applyAlignment="1">
      <alignment horizontal="left"/>
    </xf>
    <xf numFmtId="0" fontId="9" fillId="0" borderId="1" xfId="0" applyFont="1" applyBorder="1" applyAlignment="1">
      <alignment horizontal="center"/>
    </xf>
    <xf numFmtId="0" fontId="9" fillId="0" borderId="1" xfId="0" applyFont="1" applyBorder="1"/>
    <xf numFmtId="0" fontId="2" fillId="0" borderId="0" xfId="0" applyFont="1"/>
    <xf numFmtId="0" fontId="2" fillId="0" borderId="0" xfId="0" applyFont="1" applyAlignment="1">
      <alignment vertical="center"/>
    </xf>
    <xf numFmtId="0" fontId="11" fillId="0" borderId="0" xfId="0" applyFont="1"/>
    <xf numFmtId="0" fontId="2" fillId="0" borderId="0" xfId="0" applyFont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10" fillId="0" borderId="9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3" fontId="10" fillId="0" borderId="9" xfId="0" applyNumberFormat="1" applyFont="1" applyBorder="1" applyAlignment="1">
      <alignment horizontal="center"/>
    </xf>
    <xf numFmtId="3" fontId="7" fillId="0" borderId="9" xfId="0" applyNumberFormat="1" applyFont="1" applyBorder="1" applyAlignment="1">
      <alignment horizontal="center"/>
    </xf>
    <xf numFmtId="0" fontId="7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91"/>
  <sheetViews>
    <sheetView tabSelected="1" zoomScaleNormal="100" workbookViewId="0">
      <selection activeCell="C5" sqref="C5"/>
    </sheetView>
  </sheetViews>
  <sheetFormatPr defaultRowHeight="15.75" x14ac:dyDescent="0.25"/>
  <cols>
    <col min="1" max="1" width="5" style="9" customWidth="1"/>
    <col min="2" max="2" width="53.125" style="32" customWidth="1"/>
    <col min="3" max="3" width="16.875" style="9" customWidth="1"/>
    <col min="5" max="10" width="9" customWidth="1"/>
    <col min="12" max="13" width="9" customWidth="1"/>
    <col min="15" max="16" width="9" customWidth="1"/>
    <col min="18" max="19" width="9" customWidth="1"/>
  </cols>
  <sheetData>
    <row r="1" spans="1:11" x14ac:dyDescent="0.25">
      <c r="C1" s="41" t="s">
        <v>63</v>
      </c>
      <c r="D1" s="47"/>
      <c r="E1" s="47"/>
      <c r="F1" s="47"/>
      <c r="G1" s="47"/>
      <c r="H1" s="47"/>
      <c r="I1" s="47"/>
      <c r="J1" s="47"/>
      <c r="K1" s="47"/>
    </row>
    <row r="2" spans="1:11" x14ac:dyDescent="0.25">
      <c r="C2" s="40" t="s">
        <v>64</v>
      </c>
      <c r="D2" s="46"/>
      <c r="E2" s="46"/>
      <c r="F2" s="46"/>
      <c r="G2" s="46"/>
      <c r="H2" s="46"/>
      <c r="I2" s="46"/>
      <c r="J2" s="46"/>
      <c r="K2" s="46"/>
    </row>
    <row r="3" spans="1:11" x14ac:dyDescent="0.25">
      <c r="C3" s="40" t="s">
        <v>65</v>
      </c>
    </row>
    <row r="4" spans="1:11" x14ac:dyDescent="0.25">
      <c r="C4" s="42" t="s">
        <v>66</v>
      </c>
      <c r="D4" s="48"/>
      <c r="E4" s="48"/>
      <c r="F4" s="48"/>
      <c r="G4" s="48"/>
      <c r="H4" s="48"/>
      <c r="I4" s="48"/>
      <c r="J4" s="48"/>
      <c r="K4" s="48"/>
    </row>
    <row r="5" spans="1:11" x14ac:dyDescent="0.25">
      <c r="C5" s="40" t="s">
        <v>113</v>
      </c>
    </row>
    <row r="6" spans="1:11" x14ac:dyDescent="0.25">
      <c r="D6" s="9"/>
    </row>
    <row r="7" spans="1:11" x14ac:dyDescent="0.25">
      <c r="D7" s="9"/>
    </row>
    <row r="8" spans="1:11" x14ac:dyDescent="0.25">
      <c r="D8" s="9"/>
    </row>
    <row r="9" spans="1:11" x14ac:dyDescent="0.25">
      <c r="A9" s="49" t="s">
        <v>67</v>
      </c>
      <c r="B9" s="49"/>
      <c r="C9" s="49"/>
    </row>
    <row r="10" spans="1:11" x14ac:dyDescent="0.25">
      <c r="A10" s="49"/>
      <c r="B10" s="49"/>
      <c r="C10" s="49"/>
    </row>
    <row r="11" spans="1:11" x14ac:dyDescent="0.25">
      <c r="A11" s="49"/>
      <c r="B11" s="49"/>
      <c r="C11" s="49"/>
    </row>
    <row r="12" spans="1:11" x14ac:dyDescent="0.25">
      <c r="A12" s="50"/>
      <c r="B12" s="50"/>
      <c r="C12" s="50"/>
    </row>
    <row r="13" spans="1:11" s="28" customFormat="1" ht="61.5" customHeight="1" x14ac:dyDescent="0.25">
      <c r="A13" s="54" t="s">
        <v>51</v>
      </c>
      <c r="B13" s="56" t="s">
        <v>0</v>
      </c>
      <c r="C13" s="56" t="s">
        <v>1</v>
      </c>
    </row>
    <row r="14" spans="1:11" s="28" customFormat="1" x14ac:dyDescent="0.25">
      <c r="A14" s="55"/>
      <c r="B14" s="56"/>
      <c r="C14" s="56"/>
    </row>
    <row r="15" spans="1:11" s="28" customFormat="1" x14ac:dyDescent="0.25">
      <c r="A15" s="57" t="s">
        <v>71</v>
      </c>
      <c r="B15" s="58"/>
      <c r="C15" s="59"/>
    </row>
    <row r="16" spans="1:11" x14ac:dyDescent="0.25">
      <c r="A16" s="25">
        <v>27</v>
      </c>
      <c r="B16" s="29" t="s">
        <v>8</v>
      </c>
      <c r="C16" s="26">
        <v>105</v>
      </c>
    </row>
    <row r="17" spans="1:3" x14ac:dyDescent="0.25">
      <c r="A17" s="25">
        <v>17</v>
      </c>
      <c r="B17" s="29" t="s">
        <v>73</v>
      </c>
      <c r="C17" s="25">
        <v>102</v>
      </c>
    </row>
    <row r="18" spans="1:3" x14ac:dyDescent="0.25">
      <c r="A18" s="25">
        <v>38</v>
      </c>
      <c r="B18" s="29" t="s">
        <v>74</v>
      </c>
      <c r="C18" s="25">
        <v>102</v>
      </c>
    </row>
    <row r="19" spans="1:3" x14ac:dyDescent="0.25">
      <c r="A19" s="25">
        <v>26</v>
      </c>
      <c r="B19" s="29" t="s">
        <v>91</v>
      </c>
      <c r="C19" s="25">
        <v>105</v>
      </c>
    </row>
    <row r="20" spans="1:3" x14ac:dyDescent="0.25">
      <c r="A20" s="25">
        <v>34</v>
      </c>
      <c r="B20" s="29" t="s">
        <v>72</v>
      </c>
      <c r="C20" s="25">
        <v>105</v>
      </c>
    </row>
    <row r="21" spans="1:3" s="28" customFormat="1" x14ac:dyDescent="0.25">
      <c r="A21" s="52" t="s">
        <v>68</v>
      </c>
      <c r="B21" s="53"/>
      <c r="C21" s="53"/>
    </row>
    <row r="22" spans="1:3" x14ac:dyDescent="0.25">
      <c r="A22" s="44">
        <v>1</v>
      </c>
      <c r="B22" s="43" t="s">
        <v>5</v>
      </c>
      <c r="C22" s="44">
        <v>102</v>
      </c>
    </row>
    <row r="23" spans="1:3" x14ac:dyDescent="0.25">
      <c r="A23" s="44">
        <v>4</v>
      </c>
      <c r="B23" s="43" t="s">
        <v>77</v>
      </c>
      <c r="C23" s="44">
        <v>102</v>
      </c>
    </row>
    <row r="24" spans="1:3" x14ac:dyDescent="0.25">
      <c r="A24" s="44">
        <v>6</v>
      </c>
      <c r="B24" s="43" t="s">
        <v>75</v>
      </c>
      <c r="C24" s="44">
        <v>102</v>
      </c>
    </row>
    <row r="25" spans="1:3" x14ac:dyDescent="0.25">
      <c r="A25" s="44">
        <v>33</v>
      </c>
      <c r="B25" s="45" t="s">
        <v>31</v>
      </c>
      <c r="C25" s="44">
        <v>102</v>
      </c>
    </row>
    <row r="26" spans="1:3" x14ac:dyDescent="0.25">
      <c r="A26" s="44">
        <v>40</v>
      </c>
      <c r="B26" s="43" t="s">
        <v>49</v>
      </c>
      <c r="C26" s="44">
        <v>102</v>
      </c>
    </row>
    <row r="27" spans="1:3" x14ac:dyDescent="0.25">
      <c r="A27" s="44">
        <v>41</v>
      </c>
      <c r="B27" s="43" t="s">
        <v>83</v>
      </c>
      <c r="C27" s="44">
        <v>102</v>
      </c>
    </row>
    <row r="28" spans="1:3" x14ac:dyDescent="0.25">
      <c r="A28" s="27">
        <v>18</v>
      </c>
      <c r="B28" s="30" t="s">
        <v>108</v>
      </c>
      <c r="C28" s="27">
        <v>103</v>
      </c>
    </row>
    <row r="29" spans="1:3" x14ac:dyDescent="0.25">
      <c r="A29" s="27">
        <v>19</v>
      </c>
      <c r="B29" s="30" t="s">
        <v>85</v>
      </c>
      <c r="C29" s="27">
        <v>103</v>
      </c>
    </row>
    <row r="30" spans="1:3" x14ac:dyDescent="0.25">
      <c r="A30" s="27">
        <v>45</v>
      </c>
      <c r="B30" s="31" t="s">
        <v>101</v>
      </c>
      <c r="C30" s="27">
        <v>104</v>
      </c>
    </row>
    <row r="31" spans="1:3" x14ac:dyDescent="0.25">
      <c r="A31" s="27">
        <v>32</v>
      </c>
      <c r="B31" s="31" t="s">
        <v>102</v>
      </c>
      <c r="C31" s="27">
        <v>104</v>
      </c>
    </row>
    <row r="32" spans="1:3" x14ac:dyDescent="0.25">
      <c r="A32" s="51" t="s">
        <v>69</v>
      </c>
      <c r="B32" s="62"/>
      <c r="C32" s="62"/>
    </row>
    <row r="33" spans="1:3" x14ac:dyDescent="0.25">
      <c r="A33" s="27">
        <v>25</v>
      </c>
      <c r="B33" s="31" t="s">
        <v>94</v>
      </c>
      <c r="C33" s="27">
        <v>103</v>
      </c>
    </row>
    <row r="34" spans="1:3" x14ac:dyDescent="0.25">
      <c r="A34" s="27">
        <v>25</v>
      </c>
      <c r="B34" s="31" t="s">
        <v>94</v>
      </c>
      <c r="C34" s="27">
        <v>105</v>
      </c>
    </row>
    <row r="35" spans="1:3" x14ac:dyDescent="0.25">
      <c r="A35" s="27">
        <v>49</v>
      </c>
      <c r="B35" s="30" t="s">
        <v>86</v>
      </c>
      <c r="C35" s="27">
        <v>104</v>
      </c>
    </row>
    <row r="36" spans="1:3" x14ac:dyDescent="0.25">
      <c r="A36" s="27">
        <v>13</v>
      </c>
      <c r="B36" s="30" t="s">
        <v>84</v>
      </c>
      <c r="C36" s="27">
        <v>103</v>
      </c>
    </row>
    <row r="37" spans="1:3" x14ac:dyDescent="0.25">
      <c r="A37" s="26">
        <v>31</v>
      </c>
      <c r="B37" s="29" t="s">
        <v>87</v>
      </c>
      <c r="C37" s="26">
        <v>103</v>
      </c>
    </row>
    <row r="38" spans="1:3" x14ac:dyDescent="0.25">
      <c r="A38" s="26">
        <v>28</v>
      </c>
      <c r="B38" s="29" t="s">
        <v>88</v>
      </c>
      <c r="C38" s="26">
        <v>103</v>
      </c>
    </row>
    <row r="39" spans="1:3" x14ac:dyDescent="0.25">
      <c r="A39" s="27">
        <v>29</v>
      </c>
      <c r="B39" s="30" t="s">
        <v>89</v>
      </c>
      <c r="C39" s="27">
        <v>103</v>
      </c>
    </row>
    <row r="40" spans="1:3" x14ac:dyDescent="0.25">
      <c r="A40" s="27">
        <v>30</v>
      </c>
      <c r="B40" s="30" t="s">
        <v>90</v>
      </c>
      <c r="C40" s="27">
        <v>103</v>
      </c>
    </row>
    <row r="41" spans="1:3" x14ac:dyDescent="0.25">
      <c r="A41" s="52" t="s">
        <v>70</v>
      </c>
      <c r="B41" s="53"/>
      <c r="C41" s="53"/>
    </row>
    <row r="42" spans="1:3" x14ac:dyDescent="0.25">
      <c r="A42" s="44">
        <v>35</v>
      </c>
      <c r="B42" s="43" t="s">
        <v>80</v>
      </c>
      <c r="C42" s="44">
        <v>102</v>
      </c>
    </row>
    <row r="43" spans="1:3" x14ac:dyDescent="0.25">
      <c r="A43" s="44">
        <v>37</v>
      </c>
      <c r="B43" s="43" t="s">
        <v>109</v>
      </c>
      <c r="C43" s="44">
        <v>102</v>
      </c>
    </row>
    <row r="44" spans="1:3" x14ac:dyDescent="0.25">
      <c r="A44" s="44">
        <v>39</v>
      </c>
      <c r="B44" s="43" t="s">
        <v>32</v>
      </c>
      <c r="C44" s="44">
        <v>102</v>
      </c>
    </row>
    <row r="45" spans="1:3" x14ac:dyDescent="0.25">
      <c r="A45" s="44">
        <v>46</v>
      </c>
      <c r="B45" s="43" t="s">
        <v>92</v>
      </c>
      <c r="C45" s="44">
        <v>104</v>
      </c>
    </row>
    <row r="46" spans="1:3" x14ac:dyDescent="0.25">
      <c r="A46" s="27">
        <v>12</v>
      </c>
      <c r="B46" s="30" t="s">
        <v>93</v>
      </c>
      <c r="C46" s="27">
        <v>102</v>
      </c>
    </row>
    <row r="47" spans="1:3" x14ac:dyDescent="0.25">
      <c r="A47" s="27">
        <v>12</v>
      </c>
      <c r="B47" s="30" t="s">
        <v>93</v>
      </c>
      <c r="C47" s="27">
        <v>103</v>
      </c>
    </row>
    <row r="48" spans="1:3" x14ac:dyDescent="0.25">
      <c r="A48" s="27">
        <v>12</v>
      </c>
      <c r="B48" s="30" t="s">
        <v>93</v>
      </c>
      <c r="C48" s="27">
        <v>104</v>
      </c>
    </row>
    <row r="49" spans="1:3" x14ac:dyDescent="0.25">
      <c r="A49" s="60" t="s">
        <v>112</v>
      </c>
      <c r="B49" s="61"/>
      <c r="C49" s="61"/>
    </row>
    <row r="50" spans="1:3" x14ac:dyDescent="0.25">
      <c r="A50" s="25">
        <v>16</v>
      </c>
      <c r="B50" s="29" t="s">
        <v>76</v>
      </c>
      <c r="C50" s="25">
        <v>104</v>
      </c>
    </row>
    <row r="51" spans="1:3" x14ac:dyDescent="0.25">
      <c r="A51" s="26">
        <v>15</v>
      </c>
      <c r="B51" s="29" t="s">
        <v>78</v>
      </c>
      <c r="C51" s="26">
        <v>104</v>
      </c>
    </row>
    <row r="52" spans="1:3" x14ac:dyDescent="0.25">
      <c r="A52" s="27">
        <f>сорт!A12</f>
        <v>28</v>
      </c>
      <c r="B52" s="30" t="s">
        <v>79</v>
      </c>
      <c r="C52" s="27">
        <v>104</v>
      </c>
    </row>
    <row r="53" spans="1:3" x14ac:dyDescent="0.25">
      <c r="A53" s="27">
        <f>сорт!A15</f>
        <v>35</v>
      </c>
      <c r="B53" s="30" t="s">
        <v>6</v>
      </c>
      <c r="C53" s="27">
        <v>104</v>
      </c>
    </row>
    <row r="54" spans="1:3" x14ac:dyDescent="0.25">
      <c r="A54" s="27">
        <f>сорт!A16</f>
        <v>40</v>
      </c>
      <c r="B54" s="30" t="s">
        <v>82</v>
      </c>
      <c r="C54" s="27">
        <v>104</v>
      </c>
    </row>
    <row r="55" spans="1:3" x14ac:dyDescent="0.25">
      <c r="A55" s="27">
        <f>сорт!A17</f>
        <v>42</v>
      </c>
      <c r="B55" s="30" t="s">
        <v>81</v>
      </c>
      <c r="C55" s="27">
        <v>104</v>
      </c>
    </row>
    <row r="56" spans="1:3" x14ac:dyDescent="0.25">
      <c r="A56" s="26">
        <f>сорт!A11</f>
        <v>27</v>
      </c>
      <c r="B56" s="29" t="s">
        <v>37</v>
      </c>
      <c r="C56" s="26">
        <v>103</v>
      </c>
    </row>
    <row r="57" spans="1:3" x14ac:dyDescent="0.25">
      <c r="A57" s="52" t="s">
        <v>110</v>
      </c>
      <c r="B57" s="53"/>
      <c r="C57" s="53"/>
    </row>
    <row r="58" spans="1:3" x14ac:dyDescent="0.25">
      <c r="A58" s="27">
        <v>20</v>
      </c>
      <c r="B58" s="30" t="s">
        <v>96</v>
      </c>
      <c r="C58" s="27">
        <v>105</v>
      </c>
    </row>
    <row r="59" spans="1:3" x14ac:dyDescent="0.25">
      <c r="A59" s="27">
        <v>21</v>
      </c>
      <c r="B59" s="30" t="s">
        <v>95</v>
      </c>
      <c r="C59" s="27">
        <v>105</v>
      </c>
    </row>
    <row r="60" spans="1:3" x14ac:dyDescent="0.25">
      <c r="A60" s="27">
        <v>22</v>
      </c>
      <c r="B60" s="30" t="s">
        <v>97</v>
      </c>
      <c r="C60" s="27">
        <v>105</v>
      </c>
    </row>
    <row r="61" spans="1:3" x14ac:dyDescent="0.25">
      <c r="A61" s="27">
        <v>47</v>
      </c>
      <c r="B61" s="30" t="s">
        <v>98</v>
      </c>
      <c r="C61" s="27">
        <v>105</v>
      </c>
    </row>
    <row r="62" spans="1:3" x14ac:dyDescent="0.25">
      <c r="A62" s="27">
        <v>23</v>
      </c>
      <c r="B62" s="30" t="s">
        <v>99</v>
      </c>
      <c r="C62" s="27">
        <v>105</v>
      </c>
    </row>
    <row r="63" spans="1:3" x14ac:dyDescent="0.25">
      <c r="A63" s="27">
        <v>24</v>
      </c>
      <c r="B63" s="30" t="s">
        <v>100</v>
      </c>
      <c r="C63" s="27">
        <v>105</v>
      </c>
    </row>
    <row r="64" spans="1:3" x14ac:dyDescent="0.25">
      <c r="A64" s="51" t="s">
        <v>111</v>
      </c>
      <c r="B64" s="51"/>
      <c r="C64" s="51"/>
    </row>
    <row r="65" spans="1:3" x14ac:dyDescent="0.25">
      <c r="A65" s="27">
        <v>48</v>
      </c>
      <c r="B65" s="30" t="s">
        <v>103</v>
      </c>
      <c r="C65" s="27">
        <v>102</v>
      </c>
    </row>
    <row r="66" spans="1:3" x14ac:dyDescent="0.25">
      <c r="A66" s="27">
        <v>8</v>
      </c>
      <c r="B66" s="30" t="s">
        <v>106</v>
      </c>
      <c r="C66" s="27">
        <v>102</v>
      </c>
    </row>
    <row r="67" spans="1:3" x14ac:dyDescent="0.25">
      <c r="A67" s="27">
        <v>10</v>
      </c>
      <c r="B67" s="30" t="s">
        <v>107</v>
      </c>
      <c r="C67" s="27">
        <v>102</v>
      </c>
    </row>
    <row r="68" spans="1:3" x14ac:dyDescent="0.25">
      <c r="A68" s="27">
        <v>11</v>
      </c>
      <c r="B68" s="30" t="s">
        <v>105</v>
      </c>
      <c r="C68" s="27">
        <v>102</v>
      </c>
    </row>
    <row r="69" spans="1:3" x14ac:dyDescent="0.25">
      <c r="A69" s="27">
        <v>9</v>
      </c>
      <c r="B69" s="30" t="s">
        <v>104</v>
      </c>
      <c r="C69" s="27">
        <v>103</v>
      </c>
    </row>
    <row r="70" spans="1:3" x14ac:dyDescent="0.25">
      <c r="A70" s="27">
        <v>7</v>
      </c>
      <c r="B70" s="30" t="s">
        <v>9</v>
      </c>
      <c r="C70" s="27">
        <v>104</v>
      </c>
    </row>
    <row r="88" spans="2:2" ht="15" customHeight="1" x14ac:dyDescent="0.25"/>
    <row r="89" spans="2:2" s="9" customFormat="1" x14ac:dyDescent="0.25">
      <c r="B89" s="32"/>
    </row>
    <row r="90" spans="2:2" s="9" customFormat="1" x14ac:dyDescent="0.25">
      <c r="B90" s="32"/>
    </row>
    <row r="91" spans="2:2" s="9" customFormat="1" x14ac:dyDescent="0.25">
      <c r="B91" s="32"/>
    </row>
  </sheetData>
  <mergeCells count="11">
    <mergeCell ref="A9:C12"/>
    <mergeCell ref="A64:C64"/>
    <mergeCell ref="A41:C41"/>
    <mergeCell ref="A13:A14"/>
    <mergeCell ref="B13:B14"/>
    <mergeCell ref="C13:C14"/>
    <mergeCell ref="A15:C15"/>
    <mergeCell ref="A49:C49"/>
    <mergeCell ref="A21:C21"/>
    <mergeCell ref="A32:C32"/>
    <mergeCell ref="A57:C57"/>
  </mergeCells>
  <pageMargins left="0.51" right="0.70866141732283472" top="0.17" bottom="0.17" header="0.16" footer="0.17"/>
  <pageSetup paperSize="9" scale="6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3:O58"/>
  <sheetViews>
    <sheetView zoomScale="70" zoomScaleNormal="70" workbookViewId="0">
      <selection activeCell="M47" sqref="M47:M56"/>
    </sheetView>
  </sheetViews>
  <sheetFormatPr defaultRowHeight="15.75" x14ac:dyDescent="0.25"/>
  <cols>
    <col min="1" max="1" width="7" customWidth="1"/>
    <col min="2" max="2" width="28.125" style="15" customWidth="1"/>
    <col min="3" max="3" width="8.625" customWidth="1"/>
    <col min="4" max="4" width="9.75" customWidth="1"/>
    <col min="5" max="6" width="16.25" customWidth="1"/>
    <col min="7" max="10" width="17.625" customWidth="1"/>
    <col min="11" max="11" width="14.125" customWidth="1"/>
    <col min="12" max="12" width="17.75" customWidth="1"/>
    <col min="13" max="13" width="17.875" customWidth="1"/>
    <col min="14" max="14" width="23.625" customWidth="1"/>
  </cols>
  <sheetData>
    <row r="3" spans="1:15" ht="58.5" customHeight="1" x14ac:dyDescent="0.25">
      <c r="A3" s="63" t="s">
        <v>51</v>
      </c>
      <c r="B3" s="66" t="s">
        <v>0</v>
      </c>
      <c r="C3" s="63" t="s">
        <v>1</v>
      </c>
      <c r="D3" s="64" t="s">
        <v>62</v>
      </c>
      <c r="E3" s="63" t="s">
        <v>56</v>
      </c>
      <c r="F3" s="63"/>
      <c r="G3" s="63" t="s">
        <v>58</v>
      </c>
      <c r="H3" s="63"/>
      <c r="I3" s="63" t="s">
        <v>57</v>
      </c>
      <c r="J3" s="63"/>
      <c r="K3" s="63" t="s">
        <v>60</v>
      </c>
      <c r="L3" s="63"/>
      <c r="M3" s="63" t="s">
        <v>61</v>
      </c>
      <c r="N3" s="63"/>
      <c r="O3" s="64" t="s">
        <v>59</v>
      </c>
    </row>
    <row r="4" spans="1:15" ht="78.75" x14ac:dyDescent="0.25">
      <c r="A4" s="64"/>
      <c r="B4" s="67"/>
      <c r="C4" s="64"/>
      <c r="D4" s="68"/>
      <c r="E4" s="3" t="s">
        <v>2</v>
      </c>
      <c r="F4" s="3" t="s">
        <v>3</v>
      </c>
      <c r="G4" s="3" t="s">
        <v>2</v>
      </c>
      <c r="H4" s="3" t="s">
        <v>3</v>
      </c>
      <c r="I4" s="3" t="s">
        <v>2</v>
      </c>
      <c r="J4" s="3" t="s">
        <v>3</v>
      </c>
      <c r="K4" s="3" t="s">
        <v>2</v>
      </c>
      <c r="L4" s="3" t="s">
        <v>3</v>
      </c>
      <c r="M4" s="3" t="s">
        <v>2</v>
      </c>
      <c r="N4" s="3" t="s">
        <v>3</v>
      </c>
      <c r="O4" s="68"/>
    </row>
    <row r="5" spans="1:15" ht="25.5" x14ac:dyDescent="0.25">
      <c r="A5" s="14">
        <v>1</v>
      </c>
      <c r="B5" s="36" t="s">
        <v>5</v>
      </c>
      <c r="C5" s="1">
        <v>101</v>
      </c>
      <c r="D5" s="6">
        <f t="shared" ref="D5:D36" si="0">G5+H5+I5+J5</f>
        <v>116080</v>
      </c>
      <c r="E5" s="6">
        <v>58040</v>
      </c>
      <c r="F5" s="6">
        <v>58040</v>
      </c>
      <c r="G5" s="7">
        <f t="shared" ref="G5:G38" si="1">E5-I5</f>
        <v>58040</v>
      </c>
      <c r="H5" s="7">
        <f t="shared" ref="H5:H38" si="2">F5-J5</f>
        <v>58040</v>
      </c>
      <c r="I5" s="7"/>
      <c r="J5" s="7"/>
      <c r="K5" s="7">
        <f>G5*0.205*0.41*0.065</f>
        <v>317.08702999999997</v>
      </c>
      <c r="L5" s="7">
        <f>H5*0.205*0.62*0.065</f>
        <v>479.49745999999993</v>
      </c>
      <c r="M5" s="7">
        <f>I5*0.205*0.48*0.08</f>
        <v>0</v>
      </c>
      <c r="N5" s="7">
        <f>J5*0.205*0.71*0.08</f>
        <v>0</v>
      </c>
      <c r="O5" s="10">
        <f>SUM(K5:N5)</f>
        <v>796.58448999999996</v>
      </c>
    </row>
    <row r="6" spans="1:15" ht="25.5" x14ac:dyDescent="0.25">
      <c r="A6" s="14">
        <v>3</v>
      </c>
      <c r="B6" s="36" t="s">
        <v>7</v>
      </c>
      <c r="C6" s="1">
        <v>101</v>
      </c>
      <c r="D6" s="6">
        <f t="shared" si="0"/>
        <v>68278</v>
      </c>
      <c r="E6" s="6">
        <v>34139</v>
      </c>
      <c r="F6" s="6">
        <v>34139</v>
      </c>
      <c r="G6" s="7">
        <f t="shared" si="1"/>
        <v>27219</v>
      </c>
      <c r="H6" s="7">
        <f t="shared" si="2"/>
        <v>27219</v>
      </c>
      <c r="I6" s="6">
        <v>6920</v>
      </c>
      <c r="J6" s="6">
        <v>6920</v>
      </c>
      <c r="K6" s="7">
        <f t="shared" ref="K6:K56" si="3">G6*0.205*0.41*0.065</f>
        <v>148.70420174999998</v>
      </c>
      <c r="L6" s="7">
        <f t="shared" ref="L6:L56" si="4">H6*0.205*0.62*0.065</f>
        <v>224.86976849999999</v>
      </c>
      <c r="M6" s="7">
        <f t="shared" ref="M6:M56" si="5">I6*0.205*0.48*0.08</f>
        <v>54.474239999999995</v>
      </c>
      <c r="N6" s="7">
        <f t="shared" ref="N6:N20" si="6">J6*0.205*0.71*0.08</f>
        <v>80.576479999999989</v>
      </c>
      <c r="O6" s="10">
        <f t="shared" ref="O6:O56" si="7">SUM(K6:N6)</f>
        <v>508.62469025000001</v>
      </c>
    </row>
    <row r="7" spans="1:15" ht="38.25" x14ac:dyDescent="0.25">
      <c r="A7" s="14">
        <v>6</v>
      </c>
      <c r="B7" s="36" t="s">
        <v>10</v>
      </c>
      <c r="C7" s="1">
        <v>101</v>
      </c>
      <c r="D7" s="6">
        <f t="shared" si="0"/>
        <v>31686</v>
      </c>
      <c r="E7" s="6">
        <v>15843</v>
      </c>
      <c r="F7" s="6">
        <v>15843</v>
      </c>
      <c r="G7" s="7">
        <f t="shared" si="1"/>
        <v>15843</v>
      </c>
      <c r="H7" s="7">
        <f t="shared" si="2"/>
        <v>15843</v>
      </c>
      <c r="I7" s="7"/>
      <c r="J7" s="7"/>
      <c r="K7" s="7">
        <f t="shared" si="3"/>
        <v>86.554269749999975</v>
      </c>
      <c r="L7" s="7">
        <f t="shared" si="4"/>
        <v>130.88694449999997</v>
      </c>
      <c r="M7" s="7">
        <f t="shared" si="5"/>
        <v>0</v>
      </c>
      <c r="N7" s="7">
        <f t="shared" si="6"/>
        <v>0</v>
      </c>
      <c r="O7" s="10">
        <f t="shared" si="7"/>
        <v>217.44121424999994</v>
      </c>
    </row>
    <row r="8" spans="1:15" ht="25.5" x14ac:dyDescent="0.25">
      <c r="A8" s="14">
        <v>7</v>
      </c>
      <c r="B8" s="36" t="s">
        <v>11</v>
      </c>
      <c r="C8" s="1">
        <v>101</v>
      </c>
      <c r="D8" s="6">
        <f t="shared" si="0"/>
        <v>83018</v>
      </c>
      <c r="E8" s="6">
        <v>41509</v>
      </c>
      <c r="F8" s="6">
        <v>41509</v>
      </c>
      <c r="G8" s="7">
        <f t="shared" si="1"/>
        <v>41509</v>
      </c>
      <c r="H8" s="7">
        <f t="shared" si="2"/>
        <v>41509</v>
      </c>
      <c r="I8" s="7"/>
      <c r="J8" s="7"/>
      <c r="K8" s="7">
        <f t="shared" si="3"/>
        <v>226.77404424999997</v>
      </c>
      <c r="L8" s="7">
        <f t="shared" si="4"/>
        <v>342.9266035</v>
      </c>
      <c r="M8" s="7">
        <f t="shared" si="5"/>
        <v>0</v>
      </c>
      <c r="N8" s="7">
        <f t="shared" si="6"/>
        <v>0</v>
      </c>
      <c r="O8" s="10">
        <f t="shared" si="7"/>
        <v>569.70064774999992</v>
      </c>
    </row>
    <row r="9" spans="1:15" ht="25.5" x14ac:dyDescent="0.25">
      <c r="A9" s="14">
        <v>9</v>
      </c>
      <c r="B9" s="36" t="s">
        <v>13</v>
      </c>
      <c r="C9" s="1">
        <v>101</v>
      </c>
      <c r="D9" s="6">
        <f t="shared" si="0"/>
        <v>126462</v>
      </c>
      <c r="E9" s="6">
        <v>63231</v>
      </c>
      <c r="F9" s="6">
        <v>63231</v>
      </c>
      <c r="G9" s="7">
        <f t="shared" si="1"/>
        <v>63231</v>
      </c>
      <c r="H9" s="7">
        <f t="shared" si="2"/>
        <v>63231</v>
      </c>
      <c r="I9" s="7"/>
      <c r="J9" s="7"/>
      <c r="K9" s="7">
        <f t="shared" si="3"/>
        <v>345.44676074999995</v>
      </c>
      <c r="L9" s="7">
        <f t="shared" si="4"/>
        <v>522.38290649999999</v>
      </c>
      <c r="M9" s="7">
        <f t="shared" si="5"/>
        <v>0</v>
      </c>
      <c r="N9" s="7">
        <f t="shared" si="6"/>
        <v>0</v>
      </c>
      <c r="O9" s="10">
        <f t="shared" si="7"/>
        <v>867.82966724999994</v>
      </c>
    </row>
    <row r="10" spans="1:15" ht="25.5" x14ac:dyDescent="0.25">
      <c r="A10" s="14">
        <v>10</v>
      </c>
      <c r="B10" s="36" t="s">
        <v>14</v>
      </c>
      <c r="C10" s="1">
        <v>101</v>
      </c>
      <c r="D10" s="6">
        <f t="shared" si="0"/>
        <v>149956</v>
      </c>
      <c r="E10" s="6">
        <v>74978</v>
      </c>
      <c r="F10" s="6">
        <v>74978</v>
      </c>
      <c r="G10" s="7">
        <f t="shared" si="1"/>
        <v>74978</v>
      </c>
      <c r="H10" s="7">
        <f t="shared" si="2"/>
        <v>74978</v>
      </c>
      <c r="I10" s="7"/>
      <c r="J10" s="7"/>
      <c r="K10" s="7">
        <f t="shared" si="3"/>
        <v>409.6235585</v>
      </c>
      <c r="L10" s="7">
        <f t="shared" si="4"/>
        <v>619.430747</v>
      </c>
      <c r="M10" s="7">
        <f t="shared" si="5"/>
        <v>0</v>
      </c>
      <c r="N10" s="7">
        <f t="shared" si="6"/>
        <v>0</v>
      </c>
      <c r="O10" s="10">
        <f t="shared" si="7"/>
        <v>1029.0543055000001</v>
      </c>
    </row>
    <row r="11" spans="1:15" ht="18.75" x14ac:dyDescent="0.25">
      <c r="A11" s="14">
        <v>27</v>
      </c>
      <c r="B11" s="36" t="s">
        <v>31</v>
      </c>
      <c r="C11" s="1">
        <v>101</v>
      </c>
      <c r="D11" s="6">
        <f t="shared" si="0"/>
        <v>29996</v>
      </c>
      <c r="E11" s="6">
        <v>14998</v>
      </c>
      <c r="F11" s="6">
        <v>14998</v>
      </c>
      <c r="G11" s="7">
        <f t="shared" si="1"/>
        <v>14998</v>
      </c>
      <c r="H11" s="7">
        <f t="shared" si="2"/>
        <v>14998</v>
      </c>
      <c r="I11" s="7"/>
      <c r="J11" s="7"/>
      <c r="K11" s="7">
        <f t="shared" si="3"/>
        <v>81.937823499999993</v>
      </c>
      <c r="L11" s="7">
        <f t="shared" si="4"/>
        <v>123.90597699999998</v>
      </c>
      <c r="M11" s="7">
        <f t="shared" si="5"/>
        <v>0</v>
      </c>
      <c r="N11" s="7">
        <f t="shared" si="6"/>
        <v>0</v>
      </c>
      <c r="O11" s="10">
        <f t="shared" si="7"/>
        <v>205.84380049999999</v>
      </c>
    </row>
    <row r="12" spans="1:15" ht="18.75" x14ac:dyDescent="0.25">
      <c r="A12" s="14">
        <v>28</v>
      </c>
      <c r="B12" s="36" t="s">
        <v>32</v>
      </c>
      <c r="C12" s="1">
        <v>101</v>
      </c>
      <c r="D12" s="6">
        <f t="shared" si="0"/>
        <v>132802</v>
      </c>
      <c r="E12" s="6">
        <v>66401</v>
      </c>
      <c r="F12" s="6">
        <v>66401</v>
      </c>
      <c r="G12" s="7">
        <f t="shared" si="1"/>
        <v>53911</v>
      </c>
      <c r="H12" s="7">
        <f t="shared" si="2"/>
        <v>53911</v>
      </c>
      <c r="I12" s="7">
        <v>12490</v>
      </c>
      <c r="J12" s="7">
        <v>12490</v>
      </c>
      <c r="K12" s="7">
        <f t="shared" si="3"/>
        <v>294.52927075000002</v>
      </c>
      <c r="L12" s="7">
        <f t="shared" si="4"/>
        <v>445.38572649999998</v>
      </c>
      <c r="M12" s="7">
        <f t="shared" si="5"/>
        <v>98.321279999999987</v>
      </c>
      <c r="N12" s="7">
        <f t="shared" si="6"/>
        <v>145.43355999999997</v>
      </c>
      <c r="O12" s="10">
        <f t="shared" si="7"/>
        <v>983.66983724999989</v>
      </c>
    </row>
    <row r="13" spans="1:15" ht="25.5" x14ac:dyDescent="0.25">
      <c r="A13" s="14">
        <v>31</v>
      </c>
      <c r="B13" s="36" t="s">
        <v>35</v>
      </c>
      <c r="C13" s="1">
        <v>101</v>
      </c>
      <c r="D13" s="6">
        <f t="shared" si="0"/>
        <v>19486</v>
      </c>
      <c r="E13" s="6">
        <v>9743</v>
      </c>
      <c r="F13" s="6">
        <v>9743</v>
      </c>
      <c r="G13" s="7">
        <f t="shared" si="1"/>
        <v>9743</v>
      </c>
      <c r="H13" s="7">
        <f t="shared" si="2"/>
        <v>9743</v>
      </c>
      <c r="I13" s="7"/>
      <c r="J13" s="7"/>
      <c r="K13" s="7">
        <f t="shared" si="3"/>
        <v>53.228444749999994</v>
      </c>
      <c r="L13" s="7">
        <f t="shared" si="4"/>
        <v>80.491794499999997</v>
      </c>
      <c r="M13" s="7">
        <f t="shared" si="5"/>
        <v>0</v>
      </c>
      <c r="N13" s="7">
        <f t="shared" si="6"/>
        <v>0</v>
      </c>
      <c r="O13" s="10">
        <f t="shared" si="7"/>
        <v>133.72023924999999</v>
      </c>
    </row>
    <row r="14" spans="1:15" ht="25.5" x14ac:dyDescent="0.25">
      <c r="A14" s="14">
        <v>32</v>
      </c>
      <c r="B14" s="36" t="s">
        <v>36</v>
      </c>
      <c r="C14" s="1">
        <v>101</v>
      </c>
      <c r="D14" s="6">
        <f t="shared" si="0"/>
        <v>9254</v>
      </c>
      <c r="E14" s="6">
        <v>4627</v>
      </c>
      <c r="F14" s="6">
        <v>4627</v>
      </c>
      <c r="G14" s="7">
        <f t="shared" si="1"/>
        <v>4627</v>
      </c>
      <c r="H14" s="7">
        <f t="shared" si="2"/>
        <v>4627</v>
      </c>
      <c r="I14" s="7"/>
      <c r="J14" s="7"/>
      <c r="K14" s="7">
        <f t="shared" si="3"/>
        <v>25.278457749999998</v>
      </c>
      <c r="L14" s="7">
        <f t="shared" si="4"/>
        <v>38.225960499999999</v>
      </c>
      <c r="M14" s="7">
        <f t="shared" si="5"/>
        <v>0</v>
      </c>
      <c r="N14" s="7">
        <f t="shared" si="6"/>
        <v>0</v>
      </c>
      <c r="O14" s="10">
        <f t="shared" si="7"/>
        <v>63.504418250000001</v>
      </c>
    </row>
    <row r="15" spans="1:15" ht="25.5" x14ac:dyDescent="0.25">
      <c r="A15" s="14">
        <v>35</v>
      </c>
      <c r="B15" s="36" t="s">
        <v>39</v>
      </c>
      <c r="C15" s="1">
        <v>101</v>
      </c>
      <c r="D15" s="6">
        <f t="shared" si="0"/>
        <v>73916</v>
      </c>
      <c r="E15" s="6">
        <v>36958</v>
      </c>
      <c r="F15" s="6">
        <v>36958</v>
      </c>
      <c r="G15" s="7">
        <f t="shared" si="1"/>
        <v>36958</v>
      </c>
      <c r="H15" s="7">
        <f t="shared" si="2"/>
        <v>36958</v>
      </c>
      <c r="I15" s="7"/>
      <c r="J15" s="7"/>
      <c r="K15" s="7">
        <f t="shared" si="3"/>
        <v>201.91079349999998</v>
      </c>
      <c r="L15" s="7">
        <f t="shared" si="4"/>
        <v>305.32851699999998</v>
      </c>
      <c r="M15" s="7">
        <f t="shared" si="5"/>
        <v>0</v>
      </c>
      <c r="N15" s="7">
        <f t="shared" si="6"/>
        <v>0</v>
      </c>
      <c r="O15" s="10">
        <f t="shared" si="7"/>
        <v>507.23931049999999</v>
      </c>
    </row>
    <row r="16" spans="1:15" ht="25.5" x14ac:dyDescent="0.25">
      <c r="A16" s="14">
        <v>40</v>
      </c>
      <c r="B16" s="36" t="s">
        <v>44</v>
      </c>
      <c r="C16" s="1">
        <v>101</v>
      </c>
      <c r="D16" s="6">
        <f t="shared" si="0"/>
        <v>31288</v>
      </c>
      <c r="E16" s="6">
        <v>15644</v>
      </c>
      <c r="F16" s="6">
        <v>15644</v>
      </c>
      <c r="G16" s="7">
        <f t="shared" si="1"/>
        <v>14569</v>
      </c>
      <c r="H16" s="7">
        <f t="shared" si="2"/>
        <v>14569</v>
      </c>
      <c r="I16" s="8">
        <v>1075</v>
      </c>
      <c r="J16" s="8">
        <v>1075</v>
      </c>
      <c r="K16" s="7">
        <f t="shared" si="3"/>
        <v>79.594089249999996</v>
      </c>
      <c r="L16" s="7">
        <f t="shared" si="4"/>
        <v>120.3617935</v>
      </c>
      <c r="M16" s="7">
        <f t="shared" si="5"/>
        <v>8.4624000000000006</v>
      </c>
      <c r="N16" s="7">
        <f t="shared" si="6"/>
        <v>12.517300000000001</v>
      </c>
      <c r="O16" s="10">
        <f t="shared" si="7"/>
        <v>220.93558275000001</v>
      </c>
    </row>
    <row r="17" spans="1:15" ht="25.5" x14ac:dyDescent="0.25">
      <c r="A17" s="14">
        <v>42</v>
      </c>
      <c r="B17" s="36" t="s">
        <v>46</v>
      </c>
      <c r="C17" s="1">
        <v>101</v>
      </c>
      <c r="D17" s="6">
        <f t="shared" si="0"/>
        <v>36668</v>
      </c>
      <c r="E17" s="6">
        <v>18334</v>
      </c>
      <c r="F17" s="6">
        <v>18334</v>
      </c>
      <c r="G17" s="7">
        <f t="shared" si="1"/>
        <v>12385</v>
      </c>
      <c r="H17" s="7">
        <f t="shared" si="2"/>
        <v>12385</v>
      </c>
      <c r="I17" s="7">
        <v>5949</v>
      </c>
      <c r="J17" s="7">
        <v>5949</v>
      </c>
      <c r="K17" s="7">
        <f t="shared" si="3"/>
        <v>67.66235125</v>
      </c>
      <c r="L17" s="7">
        <f t="shared" si="4"/>
        <v>102.31867749999999</v>
      </c>
      <c r="M17" s="7">
        <f t="shared" si="5"/>
        <v>46.830527999999994</v>
      </c>
      <c r="N17" s="7">
        <f t="shared" si="6"/>
        <v>69.270155999999986</v>
      </c>
      <c r="O17" s="10">
        <f t="shared" si="7"/>
        <v>286.08171274999995</v>
      </c>
    </row>
    <row r="18" spans="1:15" ht="25.5" x14ac:dyDescent="0.25">
      <c r="A18" s="14">
        <v>43</v>
      </c>
      <c r="B18" s="36" t="s">
        <v>47</v>
      </c>
      <c r="C18" s="1">
        <v>101</v>
      </c>
      <c r="D18" s="6">
        <f t="shared" si="0"/>
        <v>19974</v>
      </c>
      <c r="E18" s="6">
        <v>9987</v>
      </c>
      <c r="F18" s="6">
        <v>9987</v>
      </c>
      <c r="G18" s="7">
        <f t="shared" si="1"/>
        <v>9987</v>
      </c>
      <c r="H18" s="7">
        <f t="shared" si="2"/>
        <v>9987</v>
      </c>
      <c r="I18" s="7"/>
      <c r="J18" s="7"/>
      <c r="K18" s="7">
        <f t="shared" si="3"/>
        <v>54.561477749999995</v>
      </c>
      <c r="L18" s="7">
        <f t="shared" si="4"/>
        <v>82.507600499999995</v>
      </c>
      <c r="M18" s="7">
        <f t="shared" si="5"/>
        <v>0</v>
      </c>
      <c r="N18" s="7">
        <f t="shared" si="6"/>
        <v>0</v>
      </c>
      <c r="O18" s="10">
        <f t="shared" si="7"/>
        <v>137.06907824999999</v>
      </c>
    </row>
    <row r="19" spans="1:15" ht="25.5" x14ac:dyDescent="0.25">
      <c r="A19" s="14">
        <v>45</v>
      </c>
      <c r="B19" s="36" t="s">
        <v>49</v>
      </c>
      <c r="C19" s="1">
        <v>101</v>
      </c>
      <c r="D19" s="6">
        <f t="shared" si="0"/>
        <v>26686</v>
      </c>
      <c r="E19" s="6">
        <v>13343</v>
      </c>
      <c r="F19" s="6">
        <v>13343</v>
      </c>
      <c r="G19" s="7">
        <f t="shared" si="1"/>
        <v>13343</v>
      </c>
      <c r="H19" s="7">
        <f t="shared" si="2"/>
        <v>13343</v>
      </c>
      <c r="I19" s="7"/>
      <c r="J19" s="7"/>
      <c r="K19" s="7">
        <f t="shared" si="3"/>
        <v>72.896144749999991</v>
      </c>
      <c r="L19" s="7">
        <f t="shared" si="4"/>
        <v>110.23319450000001</v>
      </c>
      <c r="M19" s="7">
        <f t="shared" si="5"/>
        <v>0</v>
      </c>
      <c r="N19" s="7">
        <f t="shared" si="6"/>
        <v>0</v>
      </c>
      <c r="O19" s="10">
        <f t="shared" si="7"/>
        <v>183.12933924999999</v>
      </c>
    </row>
    <row r="20" spans="1:15" ht="26.25" thickBot="1" x14ac:dyDescent="0.3">
      <c r="A20" s="16">
        <v>46</v>
      </c>
      <c r="B20" s="37" t="s">
        <v>50</v>
      </c>
      <c r="C20" s="2">
        <v>101</v>
      </c>
      <c r="D20" s="11">
        <f t="shared" si="0"/>
        <v>40450</v>
      </c>
      <c r="E20" s="11">
        <v>20225</v>
      </c>
      <c r="F20" s="11">
        <v>20225</v>
      </c>
      <c r="G20" s="17">
        <f t="shared" si="1"/>
        <v>19093</v>
      </c>
      <c r="H20" s="17">
        <f t="shared" si="2"/>
        <v>19093</v>
      </c>
      <c r="I20" s="17">
        <v>1132</v>
      </c>
      <c r="J20" s="17">
        <v>1132</v>
      </c>
      <c r="K20" s="17">
        <f t="shared" si="3"/>
        <v>104.30983224999999</v>
      </c>
      <c r="L20" s="17">
        <f t="shared" si="4"/>
        <v>157.7368195</v>
      </c>
      <c r="M20" s="7">
        <f t="shared" si="5"/>
        <v>8.9111039999999999</v>
      </c>
      <c r="N20" s="7">
        <f t="shared" si="6"/>
        <v>13.181007999999997</v>
      </c>
      <c r="O20" s="33">
        <f t="shared" si="7"/>
        <v>284.13876375000001</v>
      </c>
    </row>
    <row r="21" spans="1:15" s="4" customFormat="1" ht="21" thickBot="1" x14ac:dyDescent="0.35">
      <c r="A21" s="5"/>
      <c r="B21" s="38" t="s">
        <v>52</v>
      </c>
      <c r="C21" s="22"/>
      <c r="D21" s="23">
        <f t="shared" si="0"/>
        <v>996000</v>
      </c>
      <c r="E21" s="24">
        <f t="shared" ref="E21:N21" si="8">SUM(E5:E20)</f>
        <v>498000</v>
      </c>
      <c r="F21" s="24">
        <f t="shared" si="8"/>
        <v>498000</v>
      </c>
      <c r="G21" s="24">
        <f t="shared" si="8"/>
        <v>470434</v>
      </c>
      <c r="H21" s="24">
        <f t="shared" si="8"/>
        <v>470434</v>
      </c>
      <c r="I21" s="24">
        <f t="shared" si="8"/>
        <v>27566</v>
      </c>
      <c r="J21" s="24">
        <f t="shared" si="8"/>
        <v>27566</v>
      </c>
      <c r="K21" s="24">
        <f t="shared" si="8"/>
        <v>2570.0985504999994</v>
      </c>
      <c r="L21" s="24">
        <f t="shared" si="8"/>
        <v>3886.490491</v>
      </c>
      <c r="M21" s="24">
        <f t="shared" si="8"/>
        <v>216.99955199999997</v>
      </c>
      <c r="N21" s="24">
        <f t="shared" si="8"/>
        <v>320.97850399999993</v>
      </c>
      <c r="O21" s="34"/>
    </row>
    <row r="22" spans="1:15" ht="25.5" x14ac:dyDescent="0.25">
      <c r="A22" s="18">
        <v>8</v>
      </c>
      <c r="B22" s="39" t="s">
        <v>12</v>
      </c>
      <c r="C22" s="19">
        <v>102</v>
      </c>
      <c r="D22" s="20">
        <f t="shared" si="0"/>
        <v>187848</v>
      </c>
      <c r="E22" s="20">
        <v>93924</v>
      </c>
      <c r="F22" s="20">
        <v>93924</v>
      </c>
      <c r="G22" s="21">
        <f t="shared" si="1"/>
        <v>93924</v>
      </c>
      <c r="H22" s="21">
        <f t="shared" si="2"/>
        <v>93924</v>
      </c>
      <c r="I22" s="21"/>
      <c r="J22" s="21"/>
      <c r="K22" s="21">
        <f t="shared" si="3"/>
        <v>513.13029299999994</v>
      </c>
      <c r="L22" s="21">
        <f t="shared" si="4"/>
        <v>775.953126</v>
      </c>
      <c r="M22" s="7">
        <f t="shared" si="5"/>
        <v>0</v>
      </c>
      <c r="N22" s="7">
        <f t="shared" ref="N22:N56" si="9">J22*0.205*0.71*0.08</f>
        <v>0</v>
      </c>
      <c r="O22" s="35">
        <f t="shared" si="7"/>
        <v>1289.083419</v>
      </c>
    </row>
    <row r="23" spans="1:15" ht="25.5" x14ac:dyDescent="0.25">
      <c r="A23" s="14">
        <v>11</v>
      </c>
      <c r="B23" s="36" t="s">
        <v>15</v>
      </c>
      <c r="C23" s="1">
        <v>102</v>
      </c>
      <c r="D23" s="6">
        <f t="shared" si="0"/>
        <v>144840</v>
      </c>
      <c r="E23" s="6">
        <v>72420</v>
      </c>
      <c r="F23" s="6">
        <v>72420</v>
      </c>
      <c r="G23" s="7">
        <f t="shared" si="1"/>
        <v>51898</v>
      </c>
      <c r="H23" s="7">
        <f t="shared" si="2"/>
        <v>51898</v>
      </c>
      <c r="I23" s="7">
        <v>20522</v>
      </c>
      <c r="J23" s="7">
        <v>20522</v>
      </c>
      <c r="K23" s="7">
        <f t="shared" si="3"/>
        <v>283.53174849999999</v>
      </c>
      <c r="L23" s="7">
        <f t="shared" si="4"/>
        <v>428.75532700000002</v>
      </c>
      <c r="M23" s="7">
        <f t="shared" si="5"/>
        <v>161.54918399999997</v>
      </c>
      <c r="N23" s="7">
        <f t="shared" si="9"/>
        <v>238.95816799999994</v>
      </c>
      <c r="O23" s="10">
        <f t="shared" si="7"/>
        <v>1112.7944275</v>
      </c>
    </row>
    <row r="24" spans="1:15" ht="25.5" x14ac:dyDescent="0.25">
      <c r="A24" s="14">
        <v>14</v>
      </c>
      <c r="B24" s="36" t="s">
        <v>18</v>
      </c>
      <c r="C24" s="1">
        <v>102</v>
      </c>
      <c r="D24" s="6">
        <f t="shared" si="0"/>
        <v>148090</v>
      </c>
      <c r="E24" s="6">
        <v>74045</v>
      </c>
      <c r="F24" s="6">
        <v>74045</v>
      </c>
      <c r="G24" s="7">
        <f t="shared" si="1"/>
        <v>59777</v>
      </c>
      <c r="H24" s="7">
        <f t="shared" si="2"/>
        <v>59777</v>
      </c>
      <c r="I24" s="7">
        <v>14268</v>
      </c>
      <c r="J24" s="7">
        <v>14268</v>
      </c>
      <c r="K24" s="7">
        <f t="shared" si="3"/>
        <v>326.57669525</v>
      </c>
      <c r="L24" s="7">
        <f t="shared" si="4"/>
        <v>493.84768550000001</v>
      </c>
      <c r="M24" s="7">
        <f t="shared" si="5"/>
        <v>112.31769599999998</v>
      </c>
      <c r="N24" s="7">
        <f t="shared" si="9"/>
        <v>166.13659199999998</v>
      </c>
      <c r="O24" s="10">
        <f t="shared" si="7"/>
        <v>1098.8786687499999</v>
      </c>
    </row>
    <row r="25" spans="1:15" ht="18.75" x14ac:dyDescent="0.25">
      <c r="A25" s="14">
        <v>15</v>
      </c>
      <c r="B25" s="36" t="s">
        <v>19</v>
      </c>
      <c r="C25" s="1">
        <v>102</v>
      </c>
      <c r="D25" s="6">
        <f t="shared" si="0"/>
        <v>67268</v>
      </c>
      <c r="E25" s="6">
        <v>33634</v>
      </c>
      <c r="F25" s="6">
        <v>33634</v>
      </c>
      <c r="G25" s="7">
        <f t="shared" si="1"/>
        <v>33634</v>
      </c>
      <c r="H25" s="7">
        <f t="shared" si="2"/>
        <v>33634</v>
      </c>
      <c r="I25" s="7"/>
      <c r="J25" s="7"/>
      <c r="K25" s="7">
        <f t="shared" si="3"/>
        <v>183.75095049999999</v>
      </c>
      <c r="L25" s="7">
        <f t="shared" si="4"/>
        <v>277.86729099999997</v>
      </c>
      <c r="M25" s="7">
        <f t="shared" si="5"/>
        <v>0</v>
      </c>
      <c r="N25" s="7">
        <f t="shared" si="9"/>
        <v>0</v>
      </c>
      <c r="O25" s="10">
        <f t="shared" si="7"/>
        <v>461.61824149999995</v>
      </c>
    </row>
    <row r="26" spans="1:15" ht="25.5" x14ac:dyDescent="0.25">
      <c r="A26" s="14">
        <v>24</v>
      </c>
      <c r="B26" s="36" t="s">
        <v>28</v>
      </c>
      <c r="C26" s="1">
        <v>102</v>
      </c>
      <c r="D26" s="6">
        <f t="shared" si="0"/>
        <v>90730</v>
      </c>
      <c r="E26" s="6">
        <v>45365</v>
      </c>
      <c r="F26" s="6">
        <v>45365</v>
      </c>
      <c r="G26" s="7">
        <f t="shared" si="1"/>
        <v>34931</v>
      </c>
      <c r="H26" s="7">
        <f t="shared" si="2"/>
        <v>34931</v>
      </c>
      <c r="I26" s="7">
        <v>10434</v>
      </c>
      <c r="J26" s="7">
        <v>10434</v>
      </c>
      <c r="K26" s="7">
        <f t="shared" si="3"/>
        <v>190.83678574999999</v>
      </c>
      <c r="L26" s="7">
        <f t="shared" si="4"/>
        <v>288.58245649999998</v>
      </c>
      <c r="M26" s="7">
        <f t="shared" si="5"/>
        <v>82.136447999999987</v>
      </c>
      <c r="N26" s="7">
        <f t="shared" si="9"/>
        <v>121.49349599999998</v>
      </c>
      <c r="O26" s="10">
        <f t="shared" si="7"/>
        <v>683.04918624999993</v>
      </c>
    </row>
    <row r="27" spans="1:15" ht="25.5" x14ac:dyDescent="0.25">
      <c r="A27" s="14">
        <v>25</v>
      </c>
      <c r="B27" s="36" t="s">
        <v>29</v>
      </c>
      <c r="C27" s="1">
        <v>102</v>
      </c>
      <c r="D27" s="6">
        <f t="shared" si="0"/>
        <v>97556</v>
      </c>
      <c r="E27" s="6">
        <v>48778</v>
      </c>
      <c r="F27" s="6">
        <v>48778</v>
      </c>
      <c r="G27" s="7">
        <f t="shared" si="1"/>
        <v>43026</v>
      </c>
      <c r="H27" s="7">
        <f t="shared" si="2"/>
        <v>43026</v>
      </c>
      <c r="I27" s="7">
        <v>5752</v>
      </c>
      <c r="J27" s="7">
        <v>5752</v>
      </c>
      <c r="K27" s="7">
        <f t="shared" si="3"/>
        <v>235.06179449999999</v>
      </c>
      <c r="L27" s="7">
        <f t="shared" si="4"/>
        <v>355.45929899999999</v>
      </c>
      <c r="M27" s="7">
        <f t="shared" si="5"/>
        <v>45.279743999999994</v>
      </c>
      <c r="N27" s="7">
        <f t="shared" si="9"/>
        <v>66.976287999999983</v>
      </c>
      <c r="O27" s="10">
        <f t="shared" si="7"/>
        <v>702.7771254999999</v>
      </c>
    </row>
    <row r="28" spans="1:15" ht="25.5" x14ac:dyDescent="0.25">
      <c r="A28" s="14">
        <v>26</v>
      </c>
      <c r="B28" s="36" t="s">
        <v>30</v>
      </c>
      <c r="C28" s="1">
        <v>102</v>
      </c>
      <c r="D28" s="6">
        <f t="shared" si="0"/>
        <v>90400</v>
      </c>
      <c r="E28" s="6">
        <v>45200</v>
      </c>
      <c r="F28" s="6">
        <v>45200</v>
      </c>
      <c r="G28" s="7">
        <f t="shared" si="1"/>
        <v>39270</v>
      </c>
      <c r="H28" s="7">
        <f t="shared" si="2"/>
        <v>39270</v>
      </c>
      <c r="I28" s="7">
        <v>5930</v>
      </c>
      <c r="J28" s="7">
        <v>5930</v>
      </c>
      <c r="K28" s="7">
        <f t="shared" si="3"/>
        <v>214.54182749999998</v>
      </c>
      <c r="L28" s="7">
        <f t="shared" si="4"/>
        <v>324.42910499999999</v>
      </c>
      <c r="M28" s="7">
        <f t="shared" si="5"/>
        <v>46.680959999999999</v>
      </c>
      <c r="N28" s="7">
        <f t="shared" si="9"/>
        <v>69.048919999999995</v>
      </c>
      <c r="O28" s="10">
        <f t="shared" si="7"/>
        <v>654.70081249999998</v>
      </c>
    </row>
    <row r="29" spans="1:15" ht="25.5" x14ac:dyDescent="0.25">
      <c r="A29" s="14">
        <v>32</v>
      </c>
      <c r="B29" s="36" t="s">
        <v>36</v>
      </c>
      <c r="C29" s="1">
        <v>102</v>
      </c>
      <c r="D29" s="6">
        <f t="shared" si="0"/>
        <v>23276</v>
      </c>
      <c r="E29" s="6">
        <v>11638</v>
      </c>
      <c r="F29" s="6">
        <v>11638</v>
      </c>
      <c r="G29" s="7">
        <f t="shared" si="1"/>
        <v>11638</v>
      </c>
      <c r="H29" s="7">
        <f t="shared" si="2"/>
        <v>11638</v>
      </c>
      <c r="I29" s="7"/>
      <c r="J29" s="7"/>
      <c r="K29" s="7">
        <f t="shared" si="3"/>
        <v>63.581303499999997</v>
      </c>
      <c r="L29" s="7">
        <f t="shared" si="4"/>
        <v>96.147336999999993</v>
      </c>
      <c r="M29" s="7">
        <f t="shared" si="5"/>
        <v>0</v>
      </c>
      <c r="N29" s="7">
        <f t="shared" si="9"/>
        <v>0</v>
      </c>
      <c r="O29" s="10">
        <f t="shared" si="7"/>
        <v>159.72864049999998</v>
      </c>
    </row>
    <row r="30" spans="1:15" ht="25.5" x14ac:dyDescent="0.25">
      <c r="A30" s="14">
        <v>33</v>
      </c>
      <c r="B30" s="36" t="s">
        <v>37</v>
      </c>
      <c r="C30" s="1">
        <v>102</v>
      </c>
      <c r="D30" s="6">
        <f t="shared" si="0"/>
        <v>34474</v>
      </c>
      <c r="E30" s="6">
        <v>17237</v>
      </c>
      <c r="F30" s="6">
        <v>17237</v>
      </c>
      <c r="G30" s="7">
        <f t="shared" si="1"/>
        <v>8716</v>
      </c>
      <c r="H30" s="7">
        <f t="shared" si="2"/>
        <v>8716</v>
      </c>
      <c r="I30" s="7">
        <v>8521</v>
      </c>
      <c r="J30" s="7">
        <v>8521</v>
      </c>
      <c r="K30" s="7">
        <f t="shared" si="3"/>
        <v>47.617687000000004</v>
      </c>
      <c r="L30" s="7">
        <f t="shared" si="4"/>
        <v>72.007233999999997</v>
      </c>
      <c r="M30" s="7">
        <f t="shared" si="5"/>
        <v>67.077311999999992</v>
      </c>
      <c r="N30" s="7">
        <f t="shared" si="9"/>
        <v>99.218523999999988</v>
      </c>
      <c r="O30" s="10">
        <f t="shared" si="7"/>
        <v>285.92075699999998</v>
      </c>
    </row>
    <row r="31" spans="1:15" ht="25.5" x14ac:dyDescent="0.25">
      <c r="A31" s="14">
        <v>36</v>
      </c>
      <c r="B31" s="36" t="s">
        <v>40</v>
      </c>
      <c r="C31" s="1">
        <v>102</v>
      </c>
      <c r="D31" s="6">
        <f t="shared" si="0"/>
        <v>44054</v>
      </c>
      <c r="E31" s="6">
        <v>22027</v>
      </c>
      <c r="F31" s="6">
        <v>22027</v>
      </c>
      <c r="G31" s="7">
        <f t="shared" si="1"/>
        <v>22027</v>
      </c>
      <c r="H31" s="7">
        <f t="shared" si="2"/>
        <v>22027</v>
      </c>
      <c r="I31" s="7"/>
      <c r="J31" s="7"/>
      <c r="K31" s="7">
        <f t="shared" si="3"/>
        <v>120.33900774999999</v>
      </c>
      <c r="L31" s="7">
        <f t="shared" si="4"/>
        <v>181.97606049999999</v>
      </c>
      <c r="M31" s="7">
        <f t="shared" si="5"/>
        <v>0</v>
      </c>
      <c r="N31" s="7">
        <f t="shared" si="9"/>
        <v>0</v>
      </c>
      <c r="O31" s="10">
        <f t="shared" si="7"/>
        <v>302.31506824999997</v>
      </c>
    </row>
    <row r="32" spans="1:15" ht="26.25" thickBot="1" x14ac:dyDescent="0.3">
      <c r="A32" s="16">
        <v>37</v>
      </c>
      <c r="B32" s="37" t="s">
        <v>41</v>
      </c>
      <c r="C32" s="2">
        <v>102</v>
      </c>
      <c r="D32" s="11">
        <f t="shared" si="0"/>
        <v>43464</v>
      </c>
      <c r="E32" s="11">
        <v>21732</v>
      </c>
      <c r="F32" s="11">
        <v>21732</v>
      </c>
      <c r="G32" s="17">
        <f t="shared" si="1"/>
        <v>21732</v>
      </c>
      <c r="H32" s="17">
        <f t="shared" si="2"/>
        <v>21732</v>
      </c>
      <c r="I32" s="17"/>
      <c r="J32" s="17"/>
      <c r="K32" s="17">
        <f t="shared" si="3"/>
        <v>118.72734899999999</v>
      </c>
      <c r="L32" s="17">
        <f t="shared" si="4"/>
        <v>179.538918</v>
      </c>
      <c r="M32" s="7">
        <f t="shared" si="5"/>
        <v>0</v>
      </c>
      <c r="N32" s="7">
        <f t="shared" si="9"/>
        <v>0</v>
      </c>
      <c r="O32" s="33">
        <f t="shared" si="7"/>
        <v>298.26626699999997</v>
      </c>
    </row>
    <row r="33" spans="1:15" ht="21" thickBot="1" x14ac:dyDescent="0.3">
      <c r="A33" s="5"/>
      <c r="B33" s="38" t="s">
        <v>53</v>
      </c>
      <c r="C33" s="22"/>
      <c r="D33" s="23">
        <f t="shared" si="0"/>
        <v>972000</v>
      </c>
      <c r="E33" s="24">
        <f t="shared" ref="E33:N33" si="10">SUM(E22:E32)</f>
        <v>486000</v>
      </c>
      <c r="F33" s="24">
        <f t="shared" si="10"/>
        <v>486000</v>
      </c>
      <c r="G33" s="24">
        <f t="shared" si="10"/>
        <v>420573</v>
      </c>
      <c r="H33" s="24">
        <f t="shared" si="10"/>
        <v>420573</v>
      </c>
      <c r="I33" s="24">
        <f t="shared" si="10"/>
        <v>65427</v>
      </c>
      <c r="J33" s="24">
        <f t="shared" si="10"/>
        <v>65427</v>
      </c>
      <c r="K33" s="24">
        <f t="shared" si="10"/>
        <v>2297.6954422499998</v>
      </c>
      <c r="L33" s="24">
        <f t="shared" si="10"/>
        <v>3474.5638395000005</v>
      </c>
      <c r="M33" s="24">
        <f t="shared" si="10"/>
        <v>515.04134399999987</v>
      </c>
      <c r="N33" s="24">
        <f t="shared" si="10"/>
        <v>761.8319879999998</v>
      </c>
      <c r="O33" s="34"/>
    </row>
    <row r="34" spans="1:15" ht="18.75" x14ac:dyDescent="0.25">
      <c r="A34" s="18">
        <v>2</v>
      </c>
      <c r="B34" s="39" t="s">
        <v>6</v>
      </c>
      <c r="C34" s="19">
        <v>103</v>
      </c>
      <c r="D34" s="20">
        <f t="shared" si="0"/>
        <v>196290</v>
      </c>
      <c r="E34" s="20">
        <v>98145</v>
      </c>
      <c r="F34" s="20">
        <v>98145</v>
      </c>
      <c r="G34" s="21">
        <f t="shared" si="1"/>
        <v>82523</v>
      </c>
      <c r="H34" s="21">
        <f t="shared" si="2"/>
        <v>82523</v>
      </c>
      <c r="I34" s="21">
        <v>15622</v>
      </c>
      <c r="J34" s="21">
        <v>15622</v>
      </c>
      <c r="K34" s="21">
        <f t="shared" si="3"/>
        <v>450.84377975000001</v>
      </c>
      <c r="L34" s="21">
        <f t="shared" si="4"/>
        <v>681.76376450000009</v>
      </c>
      <c r="M34" s="7">
        <f t="shared" si="5"/>
        <v>122.97638399999998</v>
      </c>
      <c r="N34" s="7">
        <f t="shared" si="9"/>
        <v>181.902568</v>
      </c>
      <c r="O34" s="35">
        <f t="shared" si="7"/>
        <v>1437.4864962500001</v>
      </c>
    </row>
    <row r="35" spans="1:15" ht="25.5" x14ac:dyDescent="0.25">
      <c r="A35" s="14">
        <v>5</v>
      </c>
      <c r="B35" s="36" t="s">
        <v>9</v>
      </c>
      <c r="C35" s="1">
        <v>103</v>
      </c>
      <c r="D35" s="6">
        <f t="shared" si="0"/>
        <v>213986</v>
      </c>
      <c r="E35" s="6">
        <v>106993</v>
      </c>
      <c r="F35" s="6">
        <v>106993</v>
      </c>
      <c r="G35" s="7">
        <f t="shared" si="1"/>
        <v>106993</v>
      </c>
      <c r="H35" s="7">
        <f t="shared" si="2"/>
        <v>106993</v>
      </c>
      <c r="I35" s="7"/>
      <c r="J35" s="7"/>
      <c r="K35" s="7">
        <f t="shared" si="3"/>
        <v>584.52950724999994</v>
      </c>
      <c r="L35" s="7">
        <f t="shared" si="4"/>
        <v>883.92266949999998</v>
      </c>
      <c r="M35" s="7">
        <f t="shared" si="5"/>
        <v>0</v>
      </c>
      <c r="N35" s="7">
        <f t="shared" si="9"/>
        <v>0</v>
      </c>
      <c r="O35" s="10">
        <f t="shared" si="7"/>
        <v>1468.45217675</v>
      </c>
    </row>
    <row r="36" spans="1:15" ht="25.5" x14ac:dyDescent="0.25">
      <c r="A36" s="14">
        <v>12</v>
      </c>
      <c r="B36" s="36" t="s">
        <v>16</v>
      </c>
      <c r="C36" s="1">
        <v>103</v>
      </c>
      <c r="D36" s="6">
        <f t="shared" si="0"/>
        <v>20634</v>
      </c>
      <c r="E36" s="6">
        <v>10317</v>
      </c>
      <c r="F36" s="6">
        <v>10317</v>
      </c>
      <c r="G36" s="7">
        <f t="shared" si="1"/>
        <v>10317</v>
      </c>
      <c r="H36" s="7">
        <f t="shared" si="2"/>
        <v>10317</v>
      </c>
      <c r="I36" s="7"/>
      <c r="J36" s="7"/>
      <c r="K36" s="7">
        <f t="shared" si="3"/>
        <v>56.364350249999987</v>
      </c>
      <c r="L36" s="7">
        <f t="shared" si="4"/>
        <v>85.233895499999988</v>
      </c>
      <c r="M36" s="7">
        <f t="shared" si="5"/>
        <v>0</v>
      </c>
      <c r="N36" s="7">
        <f t="shared" si="9"/>
        <v>0</v>
      </c>
      <c r="O36" s="10">
        <f t="shared" si="7"/>
        <v>141.59824574999999</v>
      </c>
    </row>
    <row r="37" spans="1:15" ht="25.5" x14ac:dyDescent="0.25">
      <c r="A37" s="14">
        <v>13</v>
      </c>
      <c r="B37" s="36" t="s">
        <v>17</v>
      </c>
      <c r="C37" s="1">
        <v>103</v>
      </c>
      <c r="D37" s="6">
        <f t="shared" ref="D37:D58" si="11">G37+H37+I37+J37</f>
        <v>148774</v>
      </c>
      <c r="E37" s="6">
        <v>74387</v>
      </c>
      <c r="F37" s="6">
        <v>74387</v>
      </c>
      <c r="G37" s="7">
        <f t="shared" si="1"/>
        <v>74387</v>
      </c>
      <c r="H37" s="7">
        <f t="shared" si="2"/>
        <v>74387</v>
      </c>
      <c r="I37" s="7"/>
      <c r="J37" s="7"/>
      <c r="K37" s="7">
        <f t="shared" si="3"/>
        <v>406.39477774999995</v>
      </c>
      <c r="L37" s="7">
        <f t="shared" si="4"/>
        <v>614.54820050000001</v>
      </c>
      <c r="M37" s="7">
        <f t="shared" si="5"/>
        <v>0</v>
      </c>
      <c r="N37" s="7">
        <f t="shared" si="9"/>
        <v>0</v>
      </c>
      <c r="O37" s="10">
        <f t="shared" si="7"/>
        <v>1020.9429782499999</v>
      </c>
    </row>
    <row r="38" spans="1:15" ht="25.5" x14ac:dyDescent="0.25">
      <c r="A38" s="14">
        <v>23</v>
      </c>
      <c r="B38" s="36" t="s">
        <v>27</v>
      </c>
      <c r="C38" s="1">
        <v>103</v>
      </c>
      <c r="D38" s="6">
        <f t="shared" si="11"/>
        <v>43162</v>
      </c>
      <c r="E38" s="6">
        <v>21581</v>
      </c>
      <c r="F38" s="6">
        <v>21581</v>
      </c>
      <c r="G38" s="7">
        <f t="shared" si="1"/>
        <v>21581</v>
      </c>
      <c r="H38" s="7">
        <f t="shared" si="2"/>
        <v>21581</v>
      </c>
      <c r="I38" s="7"/>
      <c r="J38" s="7"/>
      <c r="K38" s="7">
        <f t="shared" si="3"/>
        <v>117.90239824999999</v>
      </c>
      <c r="L38" s="7">
        <f t="shared" si="4"/>
        <v>178.29143149999999</v>
      </c>
      <c r="M38" s="7">
        <f t="shared" si="5"/>
        <v>0</v>
      </c>
      <c r="N38" s="7">
        <f t="shared" si="9"/>
        <v>0</v>
      </c>
      <c r="O38" s="10">
        <f t="shared" si="7"/>
        <v>296.19382974999996</v>
      </c>
    </row>
    <row r="39" spans="1:15" ht="25.5" x14ac:dyDescent="0.25">
      <c r="A39" s="14">
        <v>29</v>
      </c>
      <c r="B39" s="36" t="s">
        <v>33</v>
      </c>
      <c r="C39" s="1">
        <v>103</v>
      </c>
      <c r="D39" s="6">
        <f t="shared" si="11"/>
        <v>42212</v>
      </c>
      <c r="E39" s="6">
        <v>21106</v>
      </c>
      <c r="F39" s="6">
        <v>21106</v>
      </c>
      <c r="G39" s="7">
        <f t="shared" ref="G39:G56" si="12">E39-I39</f>
        <v>21106</v>
      </c>
      <c r="H39" s="7">
        <f t="shared" ref="H39:H56" si="13">F39-J39</f>
        <v>21106</v>
      </c>
      <c r="I39" s="7"/>
      <c r="J39" s="7"/>
      <c r="K39" s="7">
        <f t="shared" si="3"/>
        <v>115.30735449999999</v>
      </c>
      <c r="L39" s="7">
        <f t="shared" si="4"/>
        <v>174.36721899999998</v>
      </c>
      <c r="M39" s="7">
        <f t="shared" si="5"/>
        <v>0</v>
      </c>
      <c r="N39" s="7">
        <f t="shared" si="9"/>
        <v>0</v>
      </c>
      <c r="O39" s="10">
        <f t="shared" si="7"/>
        <v>289.67457349999995</v>
      </c>
    </row>
    <row r="40" spans="1:15" ht="25.5" x14ac:dyDescent="0.25">
      <c r="A40" s="14">
        <v>30</v>
      </c>
      <c r="B40" s="36" t="s">
        <v>34</v>
      </c>
      <c r="C40" s="1">
        <v>103</v>
      </c>
      <c r="D40" s="6">
        <f t="shared" si="11"/>
        <v>62610</v>
      </c>
      <c r="E40" s="6">
        <v>31305</v>
      </c>
      <c r="F40" s="6">
        <v>31305</v>
      </c>
      <c r="G40" s="7">
        <f t="shared" si="12"/>
        <v>27168</v>
      </c>
      <c r="H40" s="7">
        <f t="shared" si="13"/>
        <v>27168</v>
      </c>
      <c r="I40" s="7">
        <v>4137</v>
      </c>
      <c r="J40" s="7">
        <v>4137</v>
      </c>
      <c r="K40" s="7">
        <f t="shared" si="3"/>
        <v>148.42557599999998</v>
      </c>
      <c r="L40" s="7">
        <f t="shared" si="4"/>
        <v>224.448432</v>
      </c>
      <c r="M40" s="7">
        <f t="shared" si="5"/>
        <v>32.566463999999996</v>
      </c>
      <c r="N40" s="7">
        <f t="shared" si="9"/>
        <v>48.171227999999992</v>
      </c>
      <c r="O40" s="10">
        <f t="shared" si="7"/>
        <v>453.61169999999998</v>
      </c>
    </row>
    <row r="41" spans="1:15" ht="25.5" x14ac:dyDescent="0.25">
      <c r="A41" s="14">
        <v>32</v>
      </c>
      <c r="B41" s="36" t="s">
        <v>36</v>
      </c>
      <c r="C41" s="1">
        <v>103</v>
      </c>
      <c r="D41" s="6">
        <f t="shared" si="11"/>
        <v>37832</v>
      </c>
      <c r="E41" s="6">
        <v>18916</v>
      </c>
      <c r="F41" s="6">
        <v>18916</v>
      </c>
      <c r="G41" s="7">
        <f t="shared" si="12"/>
        <v>16492</v>
      </c>
      <c r="H41" s="7">
        <f t="shared" si="13"/>
        <v>16492</v>
      </c>
      <c r="I41" s="7">
        <v>2424</v>
      </c>
      <c r="J41" s="7">
        <v>2424</v>
      </c>
      <c r="K41" s="7">
        <f t="shared" si="3"/>
        <v>90.099919</v>
      </c>
      <c r="L41" s="7">
        <f t="shared" si="4"/>
        <v>136.24865799999998</v>
      </c>
      <c r="M41" s="7">
        <f t="shared" si="5"/>
        <v>19.081727999999998</v>
      </c>
      <c r="N41" s="7">
        <f t="shared" si="9"/>
        <v>28.225055999999995</v>
      </c>
      <c r="O41" s="10">
        <f t="shared" si="7"/>
        <v>273.65536099999997</v>
      </c>
    </row>
    <row r="42" spans="1:15" ht="25.5" x14ac:dyDescent="0.25">
      <c r="A42" s="14">
        <v>34</v>
      </c>
      <c r="B42" s="36" t="s">
        <v>38</v>
      </c>
      <c r="C42" s="1">
        <v>103</v>
      </c>
      <c r="D42" s="6">
        <f t="shared" si="11"/>
        <v>34864</v>
      </c>
      <c r="E42" s="6">
        <v>17432</v>
      </c>
      <c r="F42" s="6">
        <v>17432</v>
      </c>
      <c r="G42" s="7">
        <f t="shared" si="12"/>
        <v>14268</v>
      </c>
      <c r="H42" s="7">
        <f t="shared" si="13"/>
        <v>14268</v>
      </c>
      <c r="I42" s="7">
        <v>3164</v>
      </c>
      <c r="J42" s="7">
        <v>3164</v>
      </c>
      <c r="K42" s="7">
        <f t="shared" si="3"/>
        <v>77.949650999999989</v>
      </c>
      <c r="L42" s="7">
        <f t="shared" si="4"/>
        <v>117.87508199999999</v>
      </c>
      <c r="M42" s="7">
        <f t="shared" si="5"/>
        <v>24.907008000000001</v>
      </c>
      <c r="N42" s="7">
        <f t="shared" si="9"/>
        <v>36.841616000000002</v>
      </c>
      <c r="O42" s="10">
        <f t="shared" si="7"/>
        <v>257.57335699999999</v>
      </c>
    </row>
    <row r="43" spans="1:15" ht="25.5" x14ac:dyDescent="0.25">
      <c r="A43" s="14">
        <v>38</v>
      </c>
      <c r="B43" s="36" t="s">
        <v>42</v>
      </c>
      <c r="C43" s="1">
        <v>103</v>
      </c>
      <c r="D43" s="6">
        <f t="shared" si="11"/>
        <v>65816</v>
      </c>
      <c r="E43" s="6">
        <v>32908</v>
      </c>
      <c r="F43" s="6">
        <v>32908</v>
      </c>
      <c r="G43" s="7">
        <f t="shared" si="12"/>
        <v>29536</v>
      </c>
      <c r="H43" s="7">
        <f t="shared" si="13"/>
        <v>29536</v>
      </c>
      <c r="I43" s="7">
        <v>3372</v>
      </c>
      <c r="J43" s="7">
        <v>3372</v>
      </c>
      <c r="K43" s="7">
        <f t="shared" si="3"/>
        <v>161.36255199999997</v>
      </c>
      <c r="L43" s="7">
        <f t="shared" si="4"/>
        <v>244.01166399999997</v>
      </c>
      <c r="M43" s="7">
        <f t="shared" si="5"/>
        <v>26.544384000000001</v>
      </c>
      <c r="N43" s="7">
        <f t="shared" si="9"/>
        <v>39.263567999999999</v>
      </c>
      <c r="O43" s="10">
        <f t="shared" si="7"/>
        <v>471.18216799999993</v>
      </c>
    </row>
    <row r="44" spans="1:15" ht="25.5" x14ac:dyDescent="0.25">
      <c r="A44" s="14">
        <v>41</v>
      </c>
      <c r="B44" s="36" t="s">
        <v>45</v>
      </c>
      <c r="C44" s="1">
        <v>103</v>
      </c>
      <c r="D44" s="6">
        <f t="shared" si="11"/>
        <v>68740</v>
      </c>
      <c r="E44" s="6">
        <v>34370</v>
      </c>
      <c r="F44" s="6">
        <v>34370</v>
      </c>
      <c r="G44" s="7">
        <f t="shared" si="12"/>
        <v>27609</v>
      </c>
      <c r="H44" s="7">
        <f t="shared" si="13"/>
        <v>27609</v>
      </c>
      <c r="I44" s="7">
        <v>6761</v>
      </c>
      <c r="J44" s="7">
        <v>6761</v>
      </c>
      <c r="K44" s="7">
        <f t="shared" si="3"/>
        <v>150.83486924999997</v>
      </c>
      <c r="L44" s="7">
        <f t="shared" si="4"/>
        <v>228.09175349999998</v>
      </c>
      <c r="M44" s="7">
        <f t="shared" si="5"/>
        <v>53.222591999999999</v>
      </c>
      <c r="N44" s="7">
        <f t="shared" si="9"/>
        <v>78.725083999999995</v>
      </c>
      <c r="O44" s="10">
        <f t="shared" si="7"/>
        <v>510.87429874999998</v>
      </c>
    </row>
    <row r="45" spans="1:15" ht="26.25" thickBot="1" x14ac:dyDescent="0.3">
      <c r="A45" s="16">
        <v>44</v>
      </c>
      <c r="B45" s="37" t="s">
        <v>48</v>
      </c>
      <c r="C45" s="2">
        <v>103</v>
      </c>
      <c r="D45" s="11">
        <f t="shared" si="11"/>
        <v>28880</v>
      </c>
      <c r="E45" s="11">
        <v>14440</v>
      </c>
      <c r="F45" s="11">
        <v>14440</v>
      </c>
      <c r="G45" s="17">
        <f t="shared" si="12"/>
        <v>11361</v>
      </c>
      <c r="H45" s="17">
        <f t="shared" si="13"/>
        <v>11361</v>
      </c>
      <c r="I45" s="17">
        <v>3079</v>
      </c>
      <c r="J45" s="17">
        <v>3079</v>
      </c>
      <c r="K45" s="17">
        <f t="shared" si="3"/>
        <v>62.06798324999999</v>
      </c>
      <c r="L45" s="17">
        <f t="shared" si="4"/>
        <v>93.858901499999988</v>
      </c>
      <c r="M45" s="7">
        <f t="shared" si="5"/>
        <v>24.237887999999998</v>
      </c>
      <c r="N45" s="7">
        <f t="shared" si="9"/>
        <v>35.851875999999997</v>
      </c>
      <c r="O45" s="33">
        <f t="shared" si="7"/>
        <v>216.01664874999997</v>
      </c>
    </row>
    <row r="46" spans="1:15" ht="21" thickBot="1" x14ac:dyDescent="0.3">
      <c r="A46" s="5"/>
      <c r="B46" s="38" t="s">
        <v>55</v>
      </c>
      <c r="C46" s="22"/>
      <c r="D46" s="23">
        <f t="shared" si="11"/>
        <v>963800</v>
      </c>
      <c r="E46" s="24">
        <f t="shared" ref="E46:N46" si="14">SUM(E34:E45)</f>
        <v>481900</v>
      </c>
      <c r="F46" s="24">
        <f t="shared" si="14"/>
        <v>481900</v>
      </c>
      <c r="G46" s="24">
        <f t="shared" si="14"/>
        <v>443341</v>
      </c>
      <c r="H46" s="24">
        <f t="shared" si="14"/>
        <v>443341</v>
      </c>
      <c r="I46" s="24">
        <f t="shared" si="14"/>
        <v>38559</v>
      </c>
      <c r="J46" s="24">
        <f t="shared" si="14"/>
        <v>38559</v>
      </c>
      <c r="K46" s="24">
        <f t="shared" si="14"/>
        <v>2422.0827182499993</v>
      </c>
      <c r="L46" s="24">
        <f t="shared" si="14"/>
        <v>3662.6616714999996</v>
      </c>
      <c r="M46" s="24">
        <f t="shared" si="14"/>
        <v>303.53644800000001</v>
      </c>
      <c r="N46" s="24">
        <f t="shared" si="14"/>
        <v>448.980996</v>
      </c>
      <c r="O46" s="34"/>
    </row>
    <row r="47" spans="1:15" ht="18.75" x14ac:dyDescent="0.25">
      <c r="A47" s="18">
        <v>4</v>
      </c>
      <c r="B47" s="39" t="s">
        <v>8</v>
      </c>
      <c r="C47" s="19">
        <v>104</v>
      </c>
      <c r="D47" s="20">
        <f t="shared" si="11"/>
        <v>46376</v>
      </c>
      <c r="E47" s="20">
        <v>23188</v>
      </c>
      <c r="F47" s="20">
        <v>23188</v>
      </c>
      <c r="G47" s="21">
        <f t="shared" si="12"/>
        <v>23188</v>
      </c>
      <c r="H47" s="21">
        <f t="shared" si="13"/>
        <v>23188</v>
      </c>
      <c r="I47" s="21"/>
      <c r="J47" s="21"/>
      <c r="K47" s="21">
        <f t="shared" si="3"/>
        <v>126.68184100000001</v>
      </c>
      <c r="L47" s="21">
        <f t="shared" si="4"/>
        <v>191.56766199999998</v>
      </c>
      <c r="M47" s="7">
        <f t="shared" si="5"/>
        <v>0</v>
      </c>
      <c r="N47" s="7">
        <f t="shared" si="9"/>
        <v>0</v>
      </c>
      <c r="O47" s="35">
        <f t="shared" si="7"/>
        <v>318.249503</v>
      </c>
    </row>
    <row r="48" spans="1:15" ht="25.5" x14ac:dyDescent="0.25">
      <c r="A48" s="14">
        <v>16</v>
      </c>
      <c r="B48" s="36" t="s">
        <v>20</v>
      </c>
      <c r="C48" s="1">
        <v>104</v>
      </c>
      <c r="D48" s="6">
        <f t="shared" si="11"/>
        <v>129794</v>
      </c>
      <c r="E48" s="6">
        <v>64897</v>
      </c>
      <c r="F48" s="6">
        <v>64897</v>
      </c>
      <c r="G48" s="7">
        <f t="shared" si="12"/>
        <v>64897</v>
      </c>
      <c r="H48" s="7">
        <f t="shared" si="13"/>
        <v>64897</v>
      </c>
      <c r="I48" s="7"/>
      <c r="J48" s="7"/>
      <c r="K48" s="7">
        <f t="shared" si="3"/>
        <v>354.54853524999993</v>
      </c>
      <c r="L48" s="7">
        <f t="shared" si="4"/>
        <v>536.14656549999995</v>
      </c>
      <c r="M48" s="7">
        <f t="shared" si="5"/>
        <v>0</v>
      </c>
      <c r="N48" s="7">
        <f t="shared" si="9"/>
        <v>0</v>
      </c>
      <c r="O48" s="10">
        <f t="shared" si="7"/>
        <v>890.69510074999994</v>
      </c>
    </row>
    <row r="49" spans="1:15" ht="75.75" customHeight="1" x14ac:dyDescent="0.25">
      <c r="A49" s="14">
        <v>17</v>
      </c>
      <c r="B49" s="36" t="s">
        <v>21</v>
      </c>
      <c r="C49" s="1">
        <v>104</v>
      </c>
      <c r="D49" s="6">
        <f t="shared" si="11"/>
        <v>66148</v>
      </c>
      <c r="E49" s="6">
        <v>33074</v>
      </c>
      <c r="F49" s="6">
        <v>33074</v>
      </c>
      <c r="G49" s="7">
        <f t="shared" si="12"/>
        <v>33074</v>
      </c>
      <c r="H49" s="7">
        <f t="shared" si="13"/>
        <v>33074</v>
      </c>
      <c r="I49" s="7"/>
      <c r="J49" s="7"/>
      <c r="K49" s="7">
        <f t="shared" si="3"/>
        <v>180.69153049999997</v>
      </c>
      <c r="L49" s="7">
        <f t="shared" si="4"/>
        <v>273.24085100000002</v>
      </c>
      <c r="M49" s="7">
        <f t="shared" si="5"/>
        <v>0</v>
      </c>
      <c r="N49" s="7">
        <f t="shared" si="9"/>
        <v>0</v>
      </c>
      <c r="O49" s="10">
        <f t="shared" si="7"/>
        <v>453.93238150000002</v>
      </c>
    </row>
    <row r="50" spans="1:15" ht="25.5" x14ac:dyDescent="0.25">
      <c r="A50" s="14">
        <v>18</v>
      </c>
      <c r="B50" s="36" t="s">
        <v>22</v>
      </c>
      <c r="C50" s="1">
        <v>104</v>
      </c>
      <c r="D50" s="6">
        <f t="shared" si="11"/>
        <v>109864</v>
      </c>
      <c r="E50" s="6">
        <v>54932</v>
      </c>
      <c r="F50" s="6">
        <v>54932</v>
      </c>
      <c r="G50" s="7">
        <f t="shared" si="12"/>
        <v>54932</v>
      </c>
      <c r="H50" s="7">
        <f t="shared" si="13"/>
        <v>54932</v>
      </c>
      <c r="I50" s="7"/>
      <c r="J50" s="7"/>
      <c r="K50" s="7">
        <f t="shared" si="3"/>
        <v>300.10724900000002</v>
      </c>
      <c r="L50" s="7">
        <f t="shared" si="4"/>
        <v>453.820718</v>
      </c>
      <c r="M50" s="7">
        <f t="shared" si="5"/>
        <v>0</v>
      </c>
      <c r="N50" s="7">
        <f t="shared" si="9"/>
        <v>0</v>
      </c>
      <c r="O50" s="10">
        <f t="shared" si="7"/>
        <v>753.92796700000008</v>
      </c>
    </row>
    <row r="51" spans="1:15" ht="25.5" x14ac:dyDescent="0.25">
      <c r="A51" s="14">
        <v>19</v>
      </c>
      <c r="B51" s="36" t="s">
        <v>23</v>
      </c>
      <c r="C51" s="1">
        <v>104</v>
      </c>
      <c r="D51" s="6">
        <f t="shared" si="11"/>
        <v>111114</v>
      </c>
      <c r="E51" s="6">
        <v>55557</v>
      </c>
      <c r="F51" s="6">
        <v>55557</v>
      </c>
      <c r="G51" s="7">
        <f t="shared" si="12"/>
        <v>55557</v>
      </c>
      <c r="H51" s="7">
        <f t="shared" si="13"/>
        <v>55557</v>
      </c>
      <c r="I51" s="7"/>
      <c r="J51" s="7"/>
      <c r="K51" s="7">
        <f t="shared" si="3"/>
        <v>303.52178025000001</v>
      </c>
      <c r="L51" s="7">
        <f t="shared" si="4"/>
        <v>458.98415549999999</v>
      </c>
      <c r="M51" s="7">
        <f t="shared" si="5"/>
        <v>0</v>
      </c>
      <c r="N51" s="7">
        <f t="shared" si="9"/>
        <v>0</v>
      </c>
      <c r="O51" s="10">
        <f t="shared" si="7"/>
        <v>762.50593574999994</v>
      </c>
    </row>
    <row r="52" spans="1:15" ht="25.5" x14ac:dyDescent="0.25">
      <c r="A52" s="14">
        <v>20</v>
      </c>
      <c r="B52" s="36" t="s">
        <v>24</v>
      </c>
      <c r="C52" s="1">
        <v>104</v>
      </c>
      <c r="D52" s="6">
        <f t="shared" si="11"/>
        <v>121152</v>
      </c>
      <c r="E52" s="6">
        <v>60576</v>
      </c>
      <c r="F52" s="6">
        <v>60576</v>
      </c>
      <c r="G52" s="7">
        <f t="shared" si="12"/>
        <v>60576</v>
      </c>
      <c r="H52" s="7">
        <f t="shared" si="13"/>
        <v>60576</v>
      </c>
      <c r="I52" s="7"/>
      <c r="J52" s="7"/>
      <c r="K52" s="7">
        <f t="shared" si="3"/>
        <v>330.94183200000003</v>
      </c>
      <c r="L52" s="7">
        <f t="shared" si="4"/>
        <v>500.44862400000005</v>
      </c>
      <c r="M52" s="7">
        <f t="shared" si="5"/>
        <v>0</v>
      </c>
      <c r="N52" s="7">
        <f t="shared" si="9"/>
        <v>0</v>
      </c>
      <c r="O52" s="10">
        <f t="shared" si="7"/>
        <v>831.39045600000009</v>
      </c>
    </row>
    <row r="53" spans="1:15" ht="25.5" x14ac:dyDescent="0.25">
      <c r="A53" s="14">
        <v>21</v>
      </c>
      <c r="B53" s="36" t="s">
        <v>25</v>
      </c>
      <c r="C53" s="1">
        <v>104</v>
      </c>
      <c r="D53" s="6">
        <f t="shared" si="11"/>
        <v>246000</v>
      </c>
      <c r="E53" s="6">
        <v>123000</v>
      </c>
      <c r="F53" s="6">
        <v>123000</v>
      </c>
      <c r="G53" s="7">
        <f t="shared" si="12"/>
        <v>123000</v>
      </c>
      <c r="H53" s="7">
        <f t="shared" si="13"/>
        <v>123000</v>
      </c>
      <c r="I53" s="7"/>
      <c r="J53" s="7"/>
      <c r="K53" s="7">
        <f t="shared" si="3"/>
        <v>671.97974999999997</v>
      </c>
      <c r="L53" s="7">
        <f t="shared" si="4"/>
        <v>1016.1645</v>
      </c>
      <c r="M53" s="7">
        <f t="shared" si="5"/>
        <v>0</v>
      </c>
      <c r="N53" s="7">
        <f t="shared" si="9"/>
        <v>0</v>
      </c>
      <c r="O53" s="10">
        <f t="shared" si="7"/>
        <v>1688.1442499999998</v>
      </c>
    </row>
    <row r="54" spans="1:15" ht="25.5" x14ac:dyDescent="0.25">
      <c r="A54" s="14">
        <v>22</v>
      </c>
      <c r="B54" s="36" t="s">
        <v>26</v>
      </c>
      <c r="C54" s="1">
        <v>104</v>
      </c>
      <c r="D54" s="6">
        <f t="shared" si="11"/>
        <v>73846</v>
      </c>
      <c r="E54" s="6">
        <v>36923</v>
      </c>
      <c r="F54" s="6">
        <v>36923</v>
      </c>
      <c r="G54" s="7">
        <f t="shared" si="12"/>
        <v>36923</v>
      </c>
      <c r="H54" s="7">
        <f t="shared" si="13"/>
        <v>36923</v>
      </c>
      <c r="I54" s="7"/>
      <c r="J54" s="7"/>
      <c r="K54" s="7">
        <f t="shared" si="3"/>
        <v>201.71957974999998</v>
      </c>
      <c r="L54" s="7">
        <f t="shared" si="4"/>
        <v>305.03936449999998</v>
      </c>
      <c r="M54" s="7">
        <f t="shared" si="5"/>
        <v>0</v>
      </c>
      <c r="N54" s="7">
        <f t="shared" si="9"/>
        <v>0</v>
      </c>
      <c r="O54" s="10">
        <f t="shared" si="7"/>
        <v>506.75894424999996</v>
      </c>
    </row>
    <row r="55" spans="1:15" ht="25.5" x14ac:dyDescent="0.25">
      <c r="A55" s="14">
        <v>36</v>
      </c>
      <c r="B55" s="36" t="s">
        <v>40</v>
      </c>
      <c r="C55" s="1">
        <v>104</v>
      </c>
      <c r="D55" s="6">
        <f t="shared" si="11"/>
        <v>25534</v>
      </c>
      <c r="E55" s="6">
        <v>12767</v>
      </c>
      <c r="F55" s="6">
        <v>12767</v>
      </c>
      <c r="G55" s="7">
        <f t="shared" si="12"/>
        <v>12767</v>
      </c>
      <c r="H55" s="7">
        <f t="shared" si="13"/>
        <v>12767</v>
      </c>
      <c r="I55" s="7"/>
      <c r="J55" s="7"/>
      <c r="K55" s="7">
        <f t="shared" si="3"/>
        <v>69.749312749999987</v>
      </c>
      <c r="L55" s="7">
        <f t="shared" si="4"/>
        <v>105.47457049999998</v>
      </c>
      <c r="M55" s="7">
        <f t="shared" si="5"/>
        <v>0</v>
      </c>
      <c r="N55" s="7">
        <f t="shared" si="9"/>
        <v>0</v>
      </c>
      <c r="O55" s="10">
        <f t="shared" si="7"/>
        <v>175.22388324999997</v>
      </c>
    </row>
    <row r="56" spans="1:15" ht="26.25" thickBot="1" x14ac:dyDescent="0.3">
      <c r="A56" s="16">
        <v>39</v>
      </c>
      <c r="B56" s="37" t="s">
        <v>43</v>
      </c>
      <c r="C56" s="2">
        <v>104</v>
      </c>
      <c r="D56" s="11">
        <f t="shared" si="11"/>
        <v>72372</v>
      </c>
      <c r="E56" s="11">
        <v>36186</v>
      </c>
      <c r="F56" s="11">
        <v>36186</v>
      </c>
      <c r="G56" s="17">
        <f t="shared" si="12"/>
        <v>36186</v>
      </c>
      <c r="H56" s="17">
        <f t="shared" si="13"/>
        <v>36186</v>
      </c>
      <c r="I56" s="17"/>
      <c r="J56" s="17"/>
      <c r="K56" s="17">
        <f t="shared" si="3"/>
        <v>197.69316449999999</v>
      </c>
      <c r="L56" s="17">
        <f t="shared" si="4"/>
        <v>298.95063899999997</v>
      </c>
      <c r="M56" s="7">
        <f t="shared" si="5"/>
        <v>0</v>
      </c>
      <c r="N56" s="7">
        <f t="shared" si="9"/>
        <v>0</v>
      </c>
      <c r="O56" s="33">
        <f t="shared" si="7"/>
        <v>496.64380349999999</v>
      </c>
    </row>
    <row r="57" spans="1:15" ht="21" thickBot="1" x14ac:dyDescent="0.3">
      <c r="A57" s="5"/>
      <c r="B57" s="38" t="s">
        <v>54</v>
      </c>
      <c r="C57" s="22"/>
      <c r="D57" s="23">
        <f t="shared" si="11"/>
        <v>1002200</v>
      </c>
      <c r="E57" s="24">
        <f t="shared" ref="E57:N57" si="15">SUM(E47:E56)</f>
        <v>501100</v>
      </c>
      <c r="F57" s="24">
        <f t="shared" si="15"/>
        <v>501100</v>
      </c>
      <c r="G57" s="24">
        <f t="shared" si="15"/>
        <v>501100</v>
      </c>
      <c r="H57" s="24">
        <f t="shared" si="15"/>
        <v>501100</v>
      </c>
      <c r="I57" s="24">
        <f t="shared" si="15"/>
        <v>0</v>
      </c>
      <c r="J57" s="24">
        <f t="shared" si="15"/>
        <v>0</v>
      </c>
      <c r="K57" s="24">
        <f t="shared" si="15"/>
        <v>2737.634575</v>
      </c>
      <c r="L57" s="24">
        <f t="shared" si="15"/>
        <v>4139.8376499999995</v>
      </c>
      <c r="M57" s="24">
        <f t="shared" si="15"/>
        <v>0</v>
      </c>
      <c r="N57" s="24">
        <f t="shared" si="15"/>
        <v>0</v>
      </c>
      <c r="O57" s="34"/>
    </row>
    <row r="58" spans="1:15" ht="18.75" x14ac:dyDescent="0.25">
      <c r="A58" s="18"/>
      <c r="B58" s="65" t="s">
        <v>4</v>
      </c>
      <c r="C58" s="65"/>
      <c r="D58" s="20">
        <f t="shared" si="11"/>
        <v>3934000</v>
      </c>
      <c r="E58" s="12">
        <v>1967000</v>
      </c>
      <c r="F58" s="12">
        <v>1967000</v>
      </c>
      <c r="G58" s="13">
        <f>G21+G33+G46+G57</f>
        <v>1835448</v>
      </c>
      <c r="H58" s="13">
        <f t="shared" ref="H58:N58" si="16">H21+H33+H46+H57</f>
        <v>1835448</v>
      </c>
      <c r="I58" s="13">
        <f t="shared" si="16"/>
        <v>131552</v>
      </c>
      <c r="J58" s="13">
        <f t="shared" si="16"/>
        <v>131552</v>
      </c>
      <c r="K58" s="13">
        <f t="shared" si="16"/>
        <v>10027.511285999999</v>
      </c>
      <c r="L58" s="13">
        <f t="shared" si="16"/>
        <v>15163.553652000001</v>
      </c>
      <c r="M58" s="13">
        <f>M21+M33+M46+M57</f>
        <v>1035.5773439999998</v>
      </c>
      <c r="N58" s="13">
        <f t="shared" si="16"/>
        <v>1531.7914879999996</v>
      </c>
      <c r="O58" s="35">
        <f>SUM(O5:O57)</f>
        <v>27758.43377</v>
      </c>
    </row>
  </sheetData>
  <sortState xmlns:xlrd2="http://schemas.microsoft.com/office/spreadsheetml/2017/richdata2" ref="A3:P58">
    <sortCondition ref="C5:C53"/>
  </sortState>
  <mergeCells count="11">
    <mergeCell ref="K3:L3"/>
    <mergeCell ref="M3:N3"/>
    <mergeCell ref="O3:O4"/>
    <mergeCell ref="D3:D4"/>
    <mergeCell ref="G3:H3"/>
    <mergeCell ref="I3:J3"/>
    <mergeCell ref="A3:A4"/>
    <mergeCell ref="B58:C58"/>
    <mergeCell ref="B3:B4"/>
    <mergeCell ref="C3:C4"/>
    <mergeCell ref="E3:F3"/>
  </mergeCells>
  <pageMargins left="0.70866141732283472" right="0.70866141732283472" top="0.47" bottom="0.43" header="0.31496062992125984" footer="0.31496062992125984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Лист2</vt:lpstr>
      <vt:lpstr>сорт</vt:lpstr>
      <vt:lpstr>сорт!_GoBack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RukIC42</dc:creator>
  <cp:lastModifiedBy>User</cp:lastModifiedBy>
  <cp:lastPrinted>2021-08-31T08:57:03Z</cp:lastPrinted>
  <dcterms:created xsi:type="dcterms:W3CDTF">2021-08-05T10:09:59Z</dcterms:created>
  <dcterms:modified xsi:type="dcterms:W3CDTF">2026-08-27T09:33:52Z</dcterms:modified>
</cp:coreProperties>
</file>